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3\opravy MK\Příloha č. 1_Položkové rozpočty\"/>
    </mc:Choice>
  </mc:AlternateContent>
  <bookViews>
    <workbookView xWindow="-120" yWindow="-120" windowWidth="29040" windowHeight="15840" activeTab="1"/>
  </bookViews>
  <sheets>
    <sheet name="Rekapitulace stavby" sheetId="1" r:id="rId1"/>
    <sheet name="Mesto088 - Oprava komunik..." sheetId="2" r:id="rId2"/>
    <sheet name="Seznam figur" sheetId="3" r:id="rId3"/>
  </sheets>
  <definedNames>
    <definedName name="_xlnm._FilterDatabase" localSheetId="1" hidden="1">'Mesto088 - Oprava komunik...'!$C$121:$K$172</definedName>
    <definedName name="_xlnm.Print_Titles" localSheetId="1">'Mesto088 - Oprava komunik...'!$121:$121</definedName>
    <definedName name="_xlnm.Print_Titles" localSheetId="0">'Rekapitulace stavby'!$92:$92</definedName>
    <definedName name="_xlnm.Print_Titles" localSheetId="2">'Seznam figur'!$9:$9</definedName>
    <definedName name="_xlnm.Print_Area" localSheetId="1">'Mesto088 - Oprava komunik...'!$C$4:$J$76,'Mesto088 - Oprava komunik...'!$C$82:$J$105,'Mesto088 - Oprava komunik...'!$C$111:$K$172</definedName>
    <definedName name="_xlnm.Print_Area" localSheetId="0">'Rekapitulace stavby'!$D$4:$AO$76,'Rekapitulace stavby'!$C$82:$AQ$96</definedName>
    <definedName name="_xlnm.Print_Area" localSheetId="2">'Seznam figur'!$C$4:$G$21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 s="1"/>
  <c r="BI172" i="2"/>
  <c r="BH172" i="2"/>
  <c r="BG172" i="2"/>
  <c r="BF172" i="2"/>
  <c r="T172" i="2"/>
  <c r="T171" i="2"/>
  <c r="R172" i="2"/>
  <c r="R171" i="2" s="1"/>
  <c r="P172" i="2"/>
  <c r="P171" i="2"/>
  <c r="BI170" i="2"/>
  <c r="BH170" i="2"/>
  <c r="BG170" i="2"/>
  <c r="BF170" i="2"/>
  <c r="T170" i="2"/>
  <c r="T169" i="2" s="1"/>
  <c r="T168" i="2" s="1"/>
  <c r="R170" i="2"/>
  <c r="R169" i="2" s="1"/>
  <c r="R168" i="2" s="1"/>
  <c r="P170" i="2"/>
  <c r="P169" i="2"/>
  <c r="P168" i="2" s="1"/>
  <c r="BI167" i="2"/>
  <c r="BH167" i="2"/>
  <c r="BG167" i="2"/>
  <c r="BF167" i="2"/>
  <c r="T167" i="2"/>
  <c r="T166" i="2"/>
  <c r="R167" i="2"/>
  <c r="R166" i="2" s="1"/>
  <c r="P167" i="2"/>
  <c r="P166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J119" i="2"/>
  <c r="F118" i="2"/>
  <c r="F116" i="2"/>
  <c r="E114" i="2"/>
  <c r="J90" i="2"/>
  <c r="F89" i="2"/>
  <c r="F87" i="2"/>
  <c r="E85" i="2"/>
  <c r="J19" i="2"/>
  <c r="E19" i="2"/>
  <c r="J89" i="2"/>
  <c r="J18" i="2"/>
  <c r="J16" i="2"/>
  <c r="E16" i="2"/>
  <c r="F119" i="2"/>
  <c r="J15" i="2"/>
  <c r="J10" i="2"/>
  <c r="J116" i="2"/>
  <c r="L90" i="1"/>
  <c r="AM90" i="1"/>
  <c r="AM89" i="1"/>
  <c r="L89" i="1"/>
  <c r="AM87" i="1"/>
  <c r="L87" i="1"/>
  <c r="L85" i="1"/>
  <c r="L84" i="1"/>
  <c r="BK172" i="2"/>
  <c r="J170" i="2"/>
  <c r="J165" i="2"/>
  <c r="BK154" i="2"/>
  <c r="BK149" i="2"/>
  <c r="J140" i="2"/>
  <c r="AS94" i="1"/>
  <c r="J160" i="2"/>
  <c r="BK150" i="2"/>
  <c r="BK147" i="2"/>
  <c r="J135" i="2"/>
  <c r="J125" i="2"/>
  <c r="J156" i="2"/>
  <c r="J142" i="2"/>
  <c r="BK170" i="2"/>
  <c r="J167" i="2"/>
  <c r="BK159" i="2"/>
  <c r="BK151" i="2"/>
  <c r="BK142" i="2"/>
  <c r="J130" i="2"/>
  <c r="J162" i="2"/>
  <c r="BK153" i="2"/>
  <c r="BK148" i="2"/>
  <c r="BK137" i="2"/>
  <c r="BK128" i="2"/>
  <c r="BK160" i="2"/>
  <c r="J148" i="2"/>
  <c r="BK140" i="2"/>
  <c r="J133" i="2"/>
  <c r="BK130" i="2"/>
  <c r="BK125" i="2"/>
  <c r="BK163" i="2"/>
  <c r="J159" i="2"/>
  <c r="J153" i="2"/>
  <c r="J147" i="2"/>
  <c r="BK131" i="2"/>
  <c r="BK126" i="2"/>
  <c r="J172" i="2"/>
  <c r="BK167" i="2"/>
  <c r="BK157" i="2"/>
  <c r="J150" i="2"/>
  <c r="BK144" i="2"/>
  <c r="BK135" i="2"/>
  <c r="BK165" i="2"/>
  <c r="J157" i="2"/>
  <c r="J149" i="2"/>
  <c r="J139" i="2"/>
  <c r="BK133" i="2"/>
  <c r="J163" i="2"/>
  <c r="J154" i="2"/>
  <c r="J137" i="2"/>
  <c r="J131" i="2"/>
  <c r="J126" i="2"/>
  <c r="BK162" i="2"/>
  <c r="BK156" i="2"/>
  <c r="J151" i="2"/>
  <c r="J144" i="2"/>
  <c r="BK139" i="2"/>
  <c r="J128" i="2"/>
  <c r="R124" i="2" l="1"/>
  <c r="BK152" i="2"/>
  <c r="J152" i="2"/>
  <c r="J98" i="2"/>
  <c r="R152" i="2"/>
  <c r="BK158" i="2"/>
  <c r="J158" i="2"/>
  <c r="J100" i="2"/>
  <c r="P124" i="2"/>
  <c r="P123" i="2" s="1"/>
  <c r="P122" i="2" s="1"/>
  <c r="AU95" i="1" s="1"/>
  <c r="AU94" i="1" s="1"/>
  <c r="P146" i="2"/>
  <c r="P152" i="2"/>
  <c r="P155" i="2"/>
  <c r="P158" i="2"/>
  <c r="BK124" i="2"/>
  <c r="J124" i="2" s="1"/>
  <c r="J96" i="2" s="1"/>
  <c r="BK146" i="2"/>
  <c r="J146" i="2" s="1"/>
  <c r="J97" i="2" s="1"/>
  <c r="R146" i="2"/>
  <c r="T152" i="2"/>
  <c r="R155" i="2"/>
  <c r="R158" i="2"/>
  <c r="T124" i="2"/>
  <c r="T123" i="2"/>
  <c r="T122" i="2" s="1"/>
  <c r="T146" i="2"/>
  <c r="BK155" i="2"/>
  <c r="J155" i="2"/>
  <c r="J99" i="2" s="1"/>
  <c r="T155" i="2"/>
  <c r="T158" i="2"/>
  <c r="BK166" i="2"/>
  <c r="J166" i="2" s="1"/>
  <c r="J101" i="2" s="1"/>
  <c r="BK169" i="2"/>
  <c r="J169" i="2"/>
  <c r="J103" i="2" s="1"/>
  <c r="BK171" i="2"/>
  <c r="J171" i="2"/>
  <c r="J104" i="2"/>
  <c r="J87" i="2"/>
  <c r="BE135" i="2"/>
  <c r="BE140" i="2"/>
  <c r="BE159" i="2"/>
  <c r="BE163" i="2"/>
  <c r="BE126" i="2"/>
  <c r="BE144" i="2"/>
  <c r="BE148" i="2"/>
  <c r="BE149" i="2"/>
  <c r="BE150" i="2"/>
  <c r="BE151" i="2"/>
  <c r="BE153" i="2"/>
  <c r="BE157" i="2"/>
  <c r="BE162" i="2"/>
  <c r="F90" i="2"/>
  <c r="J118" i="2"/>
  <c r="BE130" i="2"/>
  <c r="BE139" i="2"/>
  <c r="BE142" i="2"/>
  <c r="BE154" i="2"/>
  <c r="BE156" i="2"/>
  <c r="BE125" i="2"/>
  <c r="BE128" i="2"/>
  <c r="BE131" i="2"/>
  <c r="BE133" i="2"/>
  <c r="BE137" i="2"/>
  <c r="BE147" i="2"/>
  <c r="BE160" i="2"/>
  <c r="BE165" i="2"/>
  <c r="BE167" i="2"/>
  <c r="BE170" i="2"/>
  <c r="BE172" i="2"/>
  <c r="J32" i="2"/>
  <c r="AW95" i="1" s="1"/>
  <c r="F35" i="2"/>
  <c r="BD95" i="1" s="1"/>
  <c r="BD94" i="1" s="1"/>
  <c r="W33" i="1" s="1"/>
  <c r="F33" i="2"/>
  <c r="BB95" i="1" s="1"/>
  <c r="BB94" i="1" s="1"/>
  <c r="W31" i="1" s="1"/>
  <c r="F32" i="2"/>
  <c r="BA95" i="1" s="1"/>
  <c r="BA94" i="1" s="1"/>
  <c r="W30" i="1" s="1"/>
  <c r="F34" i="2"/>
  <c r="BC95" i="1" s="1"/>
  <c r="BC94" i="1" s="1"/>
  <c r="W32" i="1" s="1"/>
  <c r="R123" i="2" l="1"/>
  <c r="R122" i="2" s="1"/>
  <c r="BK123" i="2"/>
  <c r="J123" i="2" s="1"/>
  <c r="J95" i="2" s="1"/>
  <c r="BK168" i="2"/>
  <c r="J168" i="2"/>
  <c r="J102" i="2"/>
  <c r="AX94" i="1"/>
  <c r="F31" i="2"/>
  <c r="AZ95" i="1" s="1"/>
  <c r="AZ94" i="1" s="1"/>
  <c r="W29" i="1" s="1"/>
  <c r="AY94" i="1"/>
  <c r="AW94" i="1"/>
  <c r="AK30" i="1" s="1"/>
  <c r="J31" i="2"/>
  <c r="AV95" i="1" s="1"/>
  <c r="AT95" i="1" s="1"/>
  <c r="BK122" i="2" l="1"/>
  <c r="J122" i="2" s="1"/>
  <c r="J28" i="2" s="1"/>
  <c r="AG95" i="1" s="1"/>
  <c r="AG94" i="1" s="1"/>
  <c r="AK26" i="1" s="1"/>
  <c r="AV94" i="1"/>
  <c r="AK29" i="1" s="1"/>
  <c r="J37" i="2" l="1"/>
  <c r="J94" i="2"/>
  <c r="AK35" i="1"/>
  <c r="AN95" i="1"/>
  <c r="AT94" i="1"/>
  <c r="AN94" i="1" l="1"/>
</calcChain>
</file>

<file path=xl/sharedStrings.xml><?xml version="1.0" encoding="utf-8"?>
<sst xmlns="http://schemas.openxmlformats.org/spreadsheetml/2006/main" count="901" uniqueCount="266">
  <si>
    <t>Export Komplet</t>
  </si>
  <si>
    <t/>
  </si>
  <si>
    <t>2.0</t>
  </si>
  <si>
    <t>False</t>
  </si>
  <si>
    <t>{2aaedeeb-0ba9-4482-b42c-904b71e46bef}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</si>
  <si>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</si>
  <si>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</si>
  <si>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</si>
  <si>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</si>
  <si>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</si>
  <si>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</si>
  <si>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</si>
  <si>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</si>
  <si>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</si>
  <si>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Mesto088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</si>
  <si>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</si>
  <si>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</si>
  <si>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komunikace Hrachovec  - ABS- SO02 - III-01873 - č.p.290</t>
  </si>
  <si>
    <t>KSO:</t>
  </si>
  <si>
    <t>CC-CZ:</t>
  </si>
  <si>
    <t>Místo:</t>
  </si>
  <si>
    <t>Valašské Meziříčí</t>
  </si>
  <si>
    <t>Datum:</t>
  </si>
  <si>
    <t>10. 1. 2022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</si>
  <si>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</si>
  <si>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</si>
  <si>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</si>
  <si>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</si>
  <si>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</si>
  <si>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</si>
  <si>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</si>
  <si>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</si>
  <si>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</si>
  <si>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</si>
  <si>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</si>
  <si>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</si>
  <si>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</si>
  <si>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</si>
  <si>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</si>
  <si>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</si>
  <si>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</si>
  <si>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</si>
  <si>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</si>
  <si>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</si>
  <si>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</si>
  <si>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</si>
  <si>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</si>
  <si>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</si>
  <si>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</si>
  <si>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</si>
  <si>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</si>
  <si>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</si>
  <si>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</si>
  <si>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</si>
  <si>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</si>
  <si>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</si>
  <si>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</si>
  <si>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</si>
  <si>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</si>
  <si>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</si>
  <si>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</si>
  <si>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</si>
  <si>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</si>
  <si>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</si>
  <si>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</si>
  <si>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</si>
  <si>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</si>
  <si>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</si>
  <si>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</si>
  <si>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</si>
  <si>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</si>
  <si>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</si>
  <si>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</si>
  <si>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</si>
  <si>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</si>
  <si>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</si>
  <si>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</si>
  <si>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</si>
  <si>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</si>
  <si>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</si>
  <si>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</si>
  <si>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</si>
  <si>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</si>
  <si>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or</t>
  </si>
  <si>
    <t>60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</si>
  <si>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</si>
  <si>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</si>
  <si>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</si>
  <si>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</si>
  <si>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</si>
  <si>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</si>
  <si>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</si>
  <si>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</si>
  <si>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</si>
  <si>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</si>
  <si>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</si>
  <si>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</si>
  <si>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</si>
  <si>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</si>
  <si>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</si>
  <si>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</si>
  <si>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</si>
  <si>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</si>
  <si>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</si>
  <si>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</si>
  <si>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</si>
  <si>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</si>
  <si>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</si>
  <si>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</si>
  <si>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</si>
  <si>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</si>
  <si>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</si>
  <si>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</si>
  <si>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</si>
  <si>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</si>
  <si>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</si>
  <si>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</si>
  <si>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</si>
  <si>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</si>
  <si>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</si>
  <si>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</si>
  <si>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 do 100 mm s přemístěním do 50 m nebo naložením na dopravní prostředek</t>
  </si>
  <si>
    <t>m2</t>
  </si>
  <si>
    <t>CS ÚRS 2022 01</t>
  </si>
  <si>
    <t>4</t>
  </si>
  <si>
    <t>791613207</t>
  </si>
  <si>
    <t>113154113</t>
  </si>
  <si>
    <t>Frézování živičného krytu tl 50 mm pruh š 0,5 m pl do 500 m2 bez překážek v trase</t>
  </si>
  <si>
    <t>1805900355</t>
  </si>
  <si>
    <t>VV</t>
  </si>
  <si>
    <t>"zápich u trojky"   30,0</t>
  </si>
  <si>
    <t>3</t>
  </si>
  <si>
    <t>162751117</t>
  </si>
  <si>
    <t>Vodorovné přemístění přes 9 000 do 10000 m výkopku/sypaniny z horniny třídy těžitelnosti I skupiny 1 až 3</t>
  </si>
  <si>
    <t>m3</t>
  </si>
  <si>
    <t>297250262</t>
  </si>
  <si>
    <t>"dovoz ornice"  or*0,1</t>
  </si>
  <si>
    <t>162702111</t>
  </si>
  <si>
    <t>Vodorovné přemístění drnu bez naložení se složením do 6000 m</t>
  </si>
  <si>
    <t>821381271</t>
  </si>
  <si>
    <t>5</t>
  </si>
  <si>
    <t>162702119</t>
  </si>
  <si>
    <t>Příplatek k vodorovnému přemístění drnu do 6000 m ZKD 1000 m</t>
  </si>
  <si>
    <t>-1833282290</t>
  </si>
  <si>
    <t>10,000*14</t>
  </si>
  <si>
    <t>6</t>
  </si>
  <si>
    <t>167151101</t>
  </si>
  <si>
    <t>Nakládání výkopku z hornin třídy těžitelnosti I skupiny 1 až 3 do 100 m3</t>
  </si>
  <si>
    <t>-1808491281</t>
  </si>
  <si>
    <t>"naložení ornice"  or*0,1</t>
  </si>
  <si>
    <t>7</t>
  </si>
  <si>
    <t>181311103</t>
  </si>
  <si>
    <t>Rozprostření ornice tl vrstvy do 200 mm v rovině nebo ve svahu do 1:5 ručně</t>
  </si>
  <si>
    <t>-1092883929</t>
  </si>
  <si>
    <t>8</t>
  </si>
  <si>
    <t>181411131</t>
  </si>
  <si>
    <t>Založení parkového trávníku výsevem plochy do 1000 m2 v rovině a ve svahu do 1:5</t>
  </si>
  <si>
    <t>-702265003</t>
  </si>
  <si>
    <t>60,0</t>
  </si>
  <si>
    <t>9</t>
  </si>
  <si>
    <t>M</t>
  </si>
  <si>
    <t>00572410</t>
  </si>
  <si>
    <t>osivo směs travní parková</t>
  </si>
  <si>
    <t>kg</t>
  </si>
  <si>
    <t>715850801</t>
  </si>
  <si>
    <t>10</t>
  </si>
  <si>
    <t>183403153</t>
  </si>
  <si>
    <t>Obdělání půdy hrabáním v rovině a svahu do 1:5</t>
  </si>
  <si>
    <t>-1154697423</t>
  </si>
  <si>
    <t>11</t>
  </si>
  <si>
    <t>183403161</t>
  </si>
  <si>
    <t>Obdělání půdy válením v rovině a svahu do 1:5</t>
  </si>
  <si>
    <t>922793813</t>
  </si>
  <si>
    <t>12</t>
  </si>
  <si>
    <t>185804511</t>
  </si>
  <si>
    <t>Mechanické odplevelení</t>
  </si>
  <si>
    <t>1142015696</t>
  </si>
  <si>
    <t>Komunikace pozemní</t>
  </si>
  <si>
    <t>13</t>
  </si>
  <si>
    <t>565125121</t>
  </si>
  <si>
    <t>Asfaltový beton vrstva podkladní ACP 16 (obalované kamenivo OKS) tl 30 mm š přes 3 m</t>
  </si>
  <si>
    <t>146648254</t>
  </si>
  <si>
    <t>14</t>
  </si>
  <si>
    <t>5722632R1</t>
  </si>
  <si>
    <t>Vyspravení - vyrovnání ACP</t>
  </si>
  <si>
    <t>t</t>
  </si>
  <si>
    <t>-1137348476</t>
  </si>
  <si>
    <t>573231111</t>
  </si>
  <si>
    <t>Postřik živičný spojovací ze silniční emulze v množství 0,70 kg/m2</t>
  </si>
  <si>
    <t>-1424032232</t>
  </si>
  <si>
    <t>16</t>
  </si>
  <si>
    <t>577144121</t>
  </si>
  <si>
    <t>Asfaltový beton vrstva obrusná ACO 11 (ABS) tř. I tl 50 mm š přes 3 m z nemodifikovaného asfaltu</t>
  </si>
  <si>
    <t>-1106094214</t>
  </si>
  <si>
    <t>17</t>
  </si>
  <si>
    <t>599141111</t>
  </si>
  <si>
    <t>Vyplnění spár mezi silničními dílci živičnou zálivkou</t>
  </si>
  <si>
    <t>m</t>
  </si>
  <si>
    <t>2078012389</t>
  </si>
  <si>
    <t>Trubní vedení</t>
  </si>
  <si>
    <t>18</t>
  </si>
  <si>
    <t>899331111</t>
  </si>
  <si>
    <t>Výšková úprava uličního vstupu nebo vpusti do 200 mm zvýšením poklopu</t>
  </si>
  <si>
    <t>kus</t>
  </si>
  <si>
    <t>-2078227415</t>
  </si>
  <si>
    <t>19</t>
  </si>
  <si>
    <t>899431111</t>
  </si>
  <si>
    <t>Výšková úprava uličního vstupu nebo vpusti do 200 mm zvýšením krycího hrnce, šoupěte nebo hydrantu</t>
  </si>
  <si>
    <t>295502343</t>
  </si>
  <si>
    <t>Ostatní konstrukce a práce, bourání</t>
  </si>
  <si>
    <t>20</t>
  </si>
  <si>
    <t>919735112</t>
  </si>
  <si>
    <t>Řezání stávajícího živičného krytu hl do 100 mm</t>
  </si>
  <si>
    <t>-251256294</t>
  </si>
  <si>
    <t>938909311</t>
  </si>
  <si>
    <t>Čištění vozovek metením strojně podkladu nebo krytu betonového nebo živičného</t>
  </si>
  <si>
    <t>1161871919</t>
  </si>
  <si>
    <t>997</t>
  </si>
  <si>
    <t>Přesun sutě</t>
  </si>
  <si>
    <t>22</t>
  </si>
  <si>
    <t>997221551</t>
  </si>
  <si>
    <t>Vodorovná doprava suti ze sypkých materiálů do 1 km</t>
  </si>
  <si>
    <t>205214825</t>
  </si>
  <si>
    <t>23</t>
  </si>
  <si>
    <t>997221559</t>
  </si>
  <si>
    <t>Příplatek ZKD 1 km u vodorovné dopravy suti ze sypkých materiálů</t>
  </si>
  <si>
    <t>-1096737760</t>
  </si>
  <si>
    <t>11,04*19</t>
  </si>
  <si>
    <t>24</t>
  </si>
  <si>
    <t>997221611</t>
  </si>
  <si>
    <t>Nakládání suti na dopravní prostředky pro vodorovnou dopravu</t>
  </si>
  <si>
    <t>-647341186</t>
  </si>
  <si>
    <t>25</t>
  </si>
  <si>
    <t>997221645</t>
  </si>
  <si>
    <t>Poplatek za uložení na skládce (skládkovné) odpadu asfaltového bez dehtu kód odpadu 17 03 02</t>
  </si>
  <si>
    <t>2047724584</t>
  </si>
  <si>
    <t>11,04-7,2</t>
  </si>
  <si>
    <t>26</t>
  </si>
  <si>
    <t>997221873</t>
  </si>
  <si>
    <t>Poplatek za uložení stavebního odpadu na recyklační skládce (skládkovné) zeminy a kamení zatříděného do Katalogu odpadů pod kódem 17 05 04</t>
  </si>
  <si>
    <t>817446880</t>
  </si>
  <si>
    <t>998</t>
  </si>
  <si>
    <t>Přesun hmot</t>
  </si>
  <si>
    <t>27</t>
  </si>
  <si>
    <t>998225111</t>
  </si>
  <si>
    <t>Přesun hmot pro pozemní komunikace s krytem z kamene, monolitickým betonovým nebo živičným</t>
  </si>
  <si>
    <t>662317080</t>
  </si>
  <si>
    <t>VRN</t>
  </si>
  <si>
    <t>Vedlejší rozpočtové náklady</t>
  </si>
  <si>
    <t>VRN3</t>
  </si>
  <si>
    <t>Zařízení staveniště</t>
  </si>
  <si>
    <t>28</t>
  </si>
  <si>
    <t>030001000</t>
  </si>
  <si>
    <t>kpl</t>
  </si>
  <si>
    <t>1024</t>
  </si>
  <si>
    <t>-106878205</t>
  </si>
  <si>
    <t>VRN7</t>
  </si>
  <si>
    <t>Provozní vlivy</t>
  </si>
  <si>
    <t>29</t>
  </si>
  <si>
    <t>072002000</t>
  </si>
  <si>
    <t>Silniční provoz - dočasné dopravní značení</t>
  </si>
  <si>
    <t>1316134446</t>
  </si>
  <si>
    <t>SEZNAM FIGUR</t>
  </si>
  <si>
    <t>Výměra</t>
  </si>
  <si>
    <t>Použití figury: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</si>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</sst>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protection locked="0"/>
    </xf>
    <xf numFmtId="0" fontId="0" fillId="0" borderId="3" xfId="0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 wrapText="1"/>
    </xf>
    <xf numFmtId="0" fontId="35" fillId="0" borderId="16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/>
    </xf>
    <xf numFmtId="167" fontId="35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1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7" xfId="0" applyFont="1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0" fillId="5" borderId="8" xfId="0" applyFont="1" applyFill="1" applyBorder="1" applyAlignment="1" applyProtection="1">
      <alignment vertical="center"/>
      <protection locked="0"/>
    </xf>
    <xf numFmtId="0" fontId="17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1" fillId="0" borderId="16" xfId="0" applyFont="1" applyBorder="1" applyAlignment="1" applyProtection="1">
      <alignment horizontal="center" vertical="center" wrapText="1"/>
      <protection locked="0"/>
    </xf>
    <xf numFmtId="0" fontId="21" fillId="0" borderId="17" xfId="0" applyFont="1" applyBorder="1" applyAlignment="1" applyProtection="1">
      <alignment horizontal="center" vertical="center" wrapText="1"/>
      <protection locked="0"/>
    </xf>
    <xf numFmtId="0" fontId="21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66" fontId="30" fillId="0" borderId="12" xfId="0" applyNumberFormat="1" applyFont="1" applyBorder="1" applyAlignment="1" applyProtection="1">
      <protection locked="0"/>
    </xf>
    <xf numFmtId="166" fontId="30" fillId="0" borderId="13" xfId="0" applyNumberFormat="1" applyFont="1" applyBorder="1" applyAlignment="1" applyProtection="1"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166" fontId="8" fillId="0" borderId="0" xfId="0" applyNumberFormat="1" applyFont="1" applyBorder="1" applyAlignment="1" applyProtection="1">
      <protection locked="0"/>
    </xf>
    <xf numFmtId="166" fontId="8" fillId="0" borderId="15" xfId="0" applyNumberFormat="1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66" fontId="21" fillId="0" borderId="0" xfId="0" applyNumberFormat="1" applyFont="1" applyBorder="1" applyAlignment="1" applyProtection="1">
      <alignment vertical="center"/>
      <protection locked="0"/>
    </xf>
    <xf numFmtId="166" fontId="21" fillId="0" borderId="15" xfId="0" applyNumberFormat="1" applyFont="1" applyBorder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34" fillId="0" borderId="3" xfId="0" applyFont="1" applyBorder="1" applyAlignment="1" applyProtection="1">
      <alignment vertical="center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0" fontId="21" fillId="0" borderId="20" xfId="0" applyFont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166" fontId="21" fillId="0" borderId="20" xfId="0" applyNumberFormat="1" applyFont="1" applyBorder="1" applyAlignment="1" applyProtection="1">
      <alignment vertical="center"/>
      <protection locked="0"/>
    </xf>
    <xf numFmtId="166" fontId="21" fillId="0" borderId="21" xfId="0" applyNumberFormat="1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0" fillId="5" borderId="0" xfId="0" applyFont="1" applyFill="1" applyAlignment="1" applyProtection="1">
      <alignment horizontal="left" vertical="center"/>
    </xf>
    <xf numFmtId="0" fontId="0" fillId="5" borderId="0" xfId="0" applyFont="1" applyFill="1" applyAlignment="1" applyProtection="1">
      <alignment vertical="center"/>
    </xf>
    <xf numFmtId="0" fontId="20" fillId="5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0" xfId="0" applyProtection="1"/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5" borderId="16" xfId="0" applyFont="1" applyFill="1" applyBorder="1" applyAlignment="1" applyProtection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</xf>
    <xf numFmtId="0" fontId="20" fillId="5" borderId="18" xfId="0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4" fontId="33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55" workbookViewId="0">
      <selection activeCell="AK70" sqref="AK7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9" t="s">
        <v>0</v>
      </c>
      <c r="AZ1" s="9" t="s">
        <v>1</v>
      </c>
      <c r="BA1" s="9" t="s">
        <v>2</v>
      </c>
      <c r="BB1" s="9" t="s">
        <v>1</v>
      </c>
      <c r="BT1" s="9" t="s">
        <v>3</v>
      </c>
      <c r="BU1" s="9" t="s">
        <v>3</v>
      </c>
      <c r="BV1" s="9" t="s">
        <v>4</v>
      </c>
    </row>
    <row r="2" spans="1:74" s="1" customFormat="1" ht="36.950000000000003" customHeight="1">
      <c r="AR2" s="100" t="s">
        <v>5</v>
      </c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S2" s="10" t="s">
        <v>6</v>
      </c>
      <c r="BT2" s="10" t="s">
        <v>7</v>
      </c>
    </row>
    <row r="3" spans="1:74" s="1" customFormat="1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s="1" customFormat="1" ht="24.95" customHeight="1">
      <c r="B4" s="13"/>
      <c r="D4" s="14" t="s">
        <v>9</v>
      </c>
      <c r="AR4" s="13"/>
      <c r="AS4" s="15" t="s">
        <v>10</v>
      </c>
      <c r="BE4" s="16" t="s">
        <v>11</v>
      </c>
      <c r="BS4" s="10" t="s">
        <v>12</v>
      </c>
    </row>
    <row r="5" spans="1:74" s="1" customFormat="1" ht="12" customHeight="1">
      <c r="B5" s="13"/>
      <c r="D5" s="17" t="s">
        <v>13</v>
      </c>
      <c r="K5" s="13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R5" s="13"/>
      <c r="BE5" s="128" t="s">
        <v>15</v>
      </c>
      <c r="BS5" s="10" t="s">
        <v>6</v>
      </c>
    </row>
    <row r="6" spans="1:74" s="1" customFormat="1" ht="36.950000000000003" customHeight="1">
      <c r="B6" s="13"/>
      <c r="D6" s="19" t="s">
        <v>16</v>
      </c>
      <c r="K6" s="132" t="s">
        <v>17</v>
      </c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R6" s="13"/>
      <c r="BE6" s="129"/>
      <c r="BS6" s="10" t="s">
        <v>6</v>
      </c>
    </row>
    <row r="7" spans="1:74" s="1" customFormat="1" ht="12" customHeight="1">
      <c r="B7" s="13"/>
      <c r="D7" s="20" t="s">
        <v>18</v>
      </c>
      <c r="K7" s="18" t="s">
        <v>1</v>
      </c>
      <c r="AK7" s="20" t="s">
        <v>19</v>
      </c>
      <c r="AN7" s="18" t="s">
        <v>1</v>
      </c>
      <c r="AR7" s="13"/>
      <c r="BE7" s="129"/>
      <c r="BS7" s="10" t="s">
        <v>6</v>
      </c>
    </row>
    <row r="8" spans="1:74" s="1" customFormat="1" ht="12" customHeight="1">
      <c r="B8" s="13"/>
      <c r="D8" s="20" t="s">
        <v>20</v>
      </c>
      <c r="K8" s="18" t="s">
        <v>21</v>
      </c>
      <c r="AK8" s="20" t="s">
        <v>22</v>
      </c>
      <c r="AN8" s="21" t="s">
        <v>23</v>
      </c>
      <c r="AR8" s="13"/>
      <c r="BE8" s="129"/>
      <c r="BS8" s="10" t="s">
        <v>6</v>
      </c>
    </row>
    <row r="9" spans="1:74" s="1" customFormat="1" ht="14.45" customHeight="1">
      <c r="B9" s="13"/>
      <c r="AR9" s="13"/>
      <c r="BE9" s="129"/>
      <c r="BS9" s="10" t="s">
        <v>6</v>
      </c>
    </row>
    <row r="10" spans="1:74" s="1" customFormat="1" ht="12" customHeight="1">
      <c r="B10" s="13"/>
      <c r="D10" s="20" t="s">
        <v>24</v>
      </c>
      <c r="AK10" s="20" t="s">
        <v>25</v>
      </c>
      <c r="AN10" s="18" t="s">
        <v>1</v>
      </c>
      <c r="AR10" s="13"/>
      <c r="BE10" s="129"/>
      <c r="BS10" s="10" t="s">
        <v>6</v>
      </c>
    </row>
    <row r="11" spans="1:74" s="1" customFormat="1" ht="18.399999999999999" customHeight="1">
      <c r="B11" s="13"/>
      <c r="E11" s="18" t="s">
        <v>26</v>
      </c>
      <c r="AK11" s="20" t="s">
        <v>27</v>
      </c>
      <c r="AN11" s="18" t="s">
        <v>1</v>
      </c>
      <c r="AR11" s="13"/>
      <c r="BE11" s="129"/>
      <c r="BS11" s="10" t="s">
        <v>6</v>
      </c>
    </row>
    <row r="12" spans="1:74" s="1" customFormat="1" ht="6.95" customHeight="1">
      <c r="B12" s="13"/>
      <c r="AR12" s="13"/>
      <c r="BE12" s="129"/>
      <c r="BS12" s="10" t="s">
        <v>6</v>
      </c>
    </row>
    <row r="13" spans="1:74" s="1" customFormat="1" ht="12" customHeight="1">
      <c r="B13" s="13"/>
      <c r="D13" s="20" t="s">
        <v>28</v>
      </c>
      <c r="AK13" s="20" t="s">
        <v>25</v>
      </c>
      <c r="AN13" s="22" t="s">
        <v>29</v>
      </c>
      <c r="AR13" s="13"/>
      <c r="BE13" s="129"/>
      <c r="BS13" s="10" t="s">
        <v>6</v>
      </c>
    </row>
    <row r="14" spans="1:74" ht="12.75">
      <c r="B14" s="13"/>
      <c r="E14" s="133" t="s">
        <v>29</v>
      </c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20" t="s">
        <v>27</v>
      </c>
      <c r="AN14" s="22" t="s">
        <v>29</v>
      </c>
      <c r="AR14" s="13"/>
      <c r="BE14" s="129"/>
      <c r="BS14" s="10" t="s">
        <v>6</v>
      </c>
    </row>
    <row r="15" spans="1:74" s="1" customFormat="1" ht="6.95" customHeight="1">
      <c r="B15" s="13"/>
      <c r="AR15" s="13"/>
      <c r="BE15" s="129"/>
      <c r="BS15" s="10" t="s">
        <v>3</v>
      </c>
    </row>
    <row r="16" spans="1:74" s="1" customFormat="1" ht="12" customHeight="1">
      <c r="B16" s="13"/>
      <c r="D16" s="20" t="s">
        <v>30</v>
      </c>
      <c r="AK16" s="20" t="s">
        <v>25</v>
      </c>
      <c r="AN16" s="18" t="s">
        <v>1</v>
      </c>
      <c r="AR16" s="13"/>
      <c r="BE16" s="129"/>
      <c r="BS16" s="10" t="s">
        <v>3</v>
      </c>
    </row>
    <row r="17" spans="1:71" s="1" customFormat="1" ht="18.399999999999999" customHeight="1">
      <c r="B17" s="13"/>
      <c r="E17" s="18" t="s">
        <v>31</v>
      </c>
      <c r="AK17" s="20" t="s">
        <v>27</v>
      </c>
      <c r="AN17" s="18" t="s">
        <v>1</v>
      </c>
      <c r="AR17" s="13"/>
      <c r="BE17" s="129"/>
      <c r="BS17" s="10" t="s">
        <v>32</v>
      </c>
    </row>
    <row r="18" spans="1:71" s="1" customFormat="1" ht="6.95" customHeight="1">
      <c r="B18" s="13"/>
      <c r="AR18" s="13"/>
      <c r="BE18" s="129"/>
      <c r="BS18" s="10" t="s">
        <v>6</v>
      </c>
    </row>
    <row r="19" spans="1:71" s="1" customFormat="1" ht="12" customHeight="1">
      <c r="B19" s="13"/>
      <c r="D19" s="20" t="s">
        <v>33</v>
      </c>
      <c r="AK19" s="20" t="s">
        <v>25</v>
      </c>
      <c r="AN19" s="18" t="s">
        <v>1</v>
      </c>
      <c r="AR19" s="13"/>
      <c r="BE19" s="129"/>
      <c r="BS19" s="10" t="s">
        <v>6</v>
      </c>
    </row>
    <row r="20" spans="1:71" s="1" customFormat="1" ht="18.399999999999999" customHeight="1">
      <c r="B20" s="13"/>
      <c r="E20" s="18" t="s">
        <v>34</v>
      </c>
      <c r="AK20" s="20" t="s">
        <v>27</v>
      </c>
      <c r="AN20" s="18" t="s">
        <v>1</v>
      </c>
      <c r="AR20" s="13"/>
      <c r="BE20" s="129"/>
      <c r="BS20" s="10" t="s">
        <v>32</v>
      </c>
    </row>
    <row r="21" spans="1:71" s="1" customFormat="1" ht="6.95" customHeight="1">
      <c r="B21" s="13"/>
      <c r="AR21" s="13"/>
      <c r="BE21" s="129"/>
    </row>
    <row r="22" spans="1:71" s="1" customFormat="1" ht="12" customHeight="1">
      <c r="B22" s="13"/>
      <c r="D22" s="20" t="s">
        <v>35</v>
      </c>
      <c r="AR22" s="13"/>
      <c r="BE22" s="129"/>
    </row>
    <row r="23" spans="1:71" s="1" customFormat="1" ht="16.5" customHeight="1">
      <c r="B23" s="13"/>
      <c r="E23" s="135" t="s">
        <v>1</v>
      </c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R23" s="13"/>
      <c r="BE23" s="129"/>
    </row>
    <row r="24" spans="1:71" s="1" customFormat="1" ht="6.95" customHeight="1">
      <c r="B24" s="13"/>
      <c r="AR24" s="13"/>
      <c r="BE24" s="129"/>
    </row>
    <row r="25" spans="1:71" s="1" customFormat="1" ht="6.95" customHeight="1">
      <c r="B25" s="1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3"/>
      <c r="BE25" s="129"/>
    </row>
    <row r="26" spans="1:71" s="2" customFormat="1" ht="25.9" customHeight="1">
      <c r="A26" s="24"/>
      <c r="B26" s="25"/>
      <c r="C26" s="24"/>
      <c r="D26" s="26" t="s">
        <v>36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36">
        <f>ROUND(AG94,2)</f>
        <v>0</v>
      </c>
      <c r="AL26" s="137"/>
      <c r="AM26" s="137"/>
      <c r="AN26" s="137"/>
      <c r="AO26" s="137"/>
      <c r="AP26" s="24"/>
      <c r="AQ26" s="24"/>
      <c r="AR26" s="25"/>
      <c r="BE26" s="129"/>
    </row>
    <row r="27" spans="1:71" s="2" customFormat="1" ht="6.95" customHeight="1">
      <c r="A27" s="24"/>
      <c r="B27" s="25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5"/>
      <c r="BE27" s="129"/>
    </row>
    <row r="28" spans="1:71" s="2" customFormat="1" ht="12.75">
      <c r="A28" s="24"/>
      <c r="B28" s="25"/>
      <c r="C28" s="24"/>
      <c r="D28" s="24"/>
      <c r="E28" s="24"/>
      <c r="F28" s="24"/>
      <c r="G28" s="24"/>
      <c r="H28" s="24"/>
      <c r="I28" s="24"/>
      <c r="J28" s="24"/>
      <c r="K28" s="24"/>
      <c r="L28" s="138" t="s">
        <v>37</v>
      </c>
      <c r="M28" s="138"/>
      <c r="N28" s="138"/>
      <c r="O28" s="138"/>
      <c r="P28" s="138"/>
      <c r="Q28" s="24"/>
      <c r="R28" s="24"/>
      <c r="S28" s="24"/>
      <c r="T28" s="24"/>
      <c r="U28" s="24"/>
      <c r="V28" s="24"/>
      <c r="W28" s="138" t="s">
        <v>38</v>
      </c>
      <c r="X28" s="138"/>
      <c r="Y28" s="138"/>
      <c r="Z28" s="138"/>
      <c r="AA28" s="138"/>
      <c r="AB28" s="138"/>
      <c r="AC28" s="138"/>
      <c r="AD28" s="138"/>
      <c r="AE28" s="138"/>
      <c r="AF28" s="24"/>
      <c r="AG28" s="24"/>
      <c r="AH28" s="24"/>
      <c r="AI28" s="24"/>
      <c r="AJ28" s="24"/>
      <c r="AK28" s="138" t="s">
        <v>39</v>
      </c>
      <c r="AL28" s="138"/>
      <c r="AM28" s="138"/>
      <c r="AN28" s="138"/>
      <c r="AO28" s="138"/>
      <c r="AP28" s="24"/>
      <c r="AQ28" s="24"/>
      <c r="AR28" s="25"/>
      <c r="BE28" s="129"/>
    </row>
    <row r="29" spans="1:71" s="3" customFormat="1" ht="14.45" customHeight="1">
      <c r="B29" s="28"/>
      <c r="D29" s="20" t="s">
        <v>40</v>
      </c>
      <c r="F29" s="20" t="s">
        <v>41</v>
      </c>
      <c r="L29" s="123">
        <v>0.21</v>
      </c>
      <c r="M29" s="122"/>
      <c r="N29" s="122"/>
      <c r="O29" s="122"/>
      <c r="P29" s="122"/>
      <c r="W29" s="121">
        <f>ROUND(AZ94, 2)</f>
        <v>0</v>
      </c>
      <c r="X29" s="122"/>
      <c r="Y29" s="122"/>
      <c r="Z29" s="122"/>
      <c r="AA29" s="122"/>
      <c r="AB29" s="122"/>
      <c r="AC29" s="122"/>
      <c r="AD29" s="122"/>
      <c r="AE29" s="122"/>
      <c r="AK29" s="121">
        <f>ROUND(AV94, 2)</f>
        <v>0</v>
      </c>
      <c r="AL29" s="122"/>
      <c r="AM29" s="122"/>
      <c r="AN29" s="122"/>
      <c r="AO29" s="122"/>
      <c r="AR29" s="28"/>
      <c r="BE29" s="130"/>
    </row>
    <row r="30" spans="1:71" s="3" customFormat="1" ht="14.45" customHeight="1">
      <c r="B30" s="28"/>
      <c r="F30" s="20" t="s">
        <v>42</v>
      </c>
      <c r="L30" s="123">
        <v>0.15</v>
      </c>
      <c r="M30" s="122"/>
      <c r="N30" s="122"/>
      <c r="O30" s="122"/>
      <c r="P30" s="122"/>
      <c r="W30" s="121">
        <f>ROUND(BA94, 2)</f>
        <v>0</v>
      </c>
      <c r="X30" s="122"/>
      <c r="Y30" s="122"/>
      <c r="Z30" s="122"/>
      <c r="AA30" s="122"/>
      <c r="AB30" s="122"/>
      <c r="AC30" s="122"/>
      <c r="AD30" s="122"/>
      <c r="AE30" s="122"/>
      <c r="AK30" s="121">
        <f>ROUND(AW94, 2)</f>
        <v>0</v>
      </c>
      <c r="AL30" s="122"/>
      <c r="AM30" s="122"/>
      <c r="AN30" s="122"/>
      <c r="AO30" s="122"/>
      <c r="AR30" s="28"/>
      <c r="BE30" s="130"/>
    </row>
    <row r="31" spans="1:71" s="3" customFormat="1" ht="14.45" hidden="1" customHeight="1">
      <c r="B31" s="28"/>
      <c r="F31" s="20" t="s">
        <v>43</v>
      </c>
      <c r="L31" s="123">
        <v>0.21</v>
      </c>
      <c r="M31" s="122"/>
      <c r="N31" s="122"/>
      <c r="O31" s="122"/>
      <c r="P31" s="122"/>
      <c r="W31" s="121">
        <f>ROUND(BB94, 2)</f>
        <v>0</v>
      </c>
      <c r="X31" s="122"/>
      <c r="Y31" s="122"/>
      <c r="Z31" s="122"/>
      <c r="AA31" s="122"/>
      <c r="AB31" s="122"/>
      <c r="AC31" s="122"/>
      <c r="AD31" s="122"/>
      <c r="AE31" s="122"/>
      <c r="AK31" s="121">
        <v>0</v>
      </c>
      <c r="AL31" s="122"/>
      <c r="AM31" s="122"/>
      <c r="AN31" s="122"/>
      <c r="AO31" s="122"/>
      <c r="AR31" s="28"/>
      <c r="BE31" s="130"/>
    </row>
    <row r="32" spans="1:71" s="3" customFormat="1" ht="14.45" hidden="1" customHeight="1">
      <c r="B32" s="28"/>
      <c r="F32" s="20" t="s">
        <v>44</v>
      </c>
      <c r="L32" s="123">
        <v>0.15</v>
      </c>
      <c r="M32" s="122"/>
      <c r="N32" s="122"/>
      <c r="O32" s="122"/>
      <c r="P32" s="122"/>
      <c r="W32" s="121">
        <f>ROUND(BC94, 2)</f>
        <v>0</v>
      </c>
      <c r="X32" s="122"/>
      <c r="Y32" s="122"/>
      <c r="Z32" s="122"/>
      <c r="AA32" s="122"/>
      <c r="AB32" s="122"/>
      <c r="AC32" s="122"/>
      <c r="AD32" s="122"/>
      <c r="AE32" s="122"/>
      <c r="AK32" s="121">
        <v>0</v>
      </c>
      <c r="AL32" s="122"/>
      <c r="AM32" s="122"/>
      <c r="AN32" s="122"/>
      <c r="AO32" s="122"/>
      <c r="AR32" s="28"/>
      <c r="BE32" s="130"/>
    </row>
    <row r="33" spans="1:57" s="3" customFormat="1" ht="14.45" hidden="1" customHeight="1">
      <c r="B33" s="28"/>
      <c r="F33" s="20" t="s">
        <v>45</v>
      </c>
      <c r="L33" s="123">
        <v>0</v>
      </c>
      <c r="M33" s="122"/>
      <c r="N33" s="122"/>
      <c r="O33" s="122"/>
      <c r="P33" s="122"/>
      <c r="W33" s="121">
        <f>ROUND(BD94, 2)</f>
        <v>0</v>
      </c>
      <c r="X33" s="122"/>
      <c r="Y33" s="122"/>
      <c r="Z33" s="122"/>
      <c r="AA33" s="122"/>
      <c r="AB33" s="122"/>
      <c r="AC33" s="122"/>
      <c r="AD33" s="122"/>
      <c r="AE33" s="122"/>
      <c r="AK33" s="121">
        <v>0</v>
      </c>
      <c r="AL33" s="122"/>
      <c r="AM33" s="122"/>
      <c r="AN33" s="122"/>
      <c r="AO33" s="122"/>
      <c r="AR33" s="28"/>
      <c r="BE33" s="130"/>
    </row>
    <row r="34" spans="1:57" s="2" customFormat="1" ht="6.95" customHeight="1">
      <c r="A34" s="24"/>
      <c r="B34" s="25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5"/>
      <c r="BE34" s="129"/>
    </row>
    <row r="35" spans="1:57" s="2" customFormat="1" ht="25.9" customHeight="1">
      <c r="A35" s="24"/>
      <c r="B35" s="25"/>
      <c r="C35" s="29"/>
      <c r="D35" s="30" t="s">
        <v>46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47</v>
      </c>
      <c r="U35" s="31"/>
      <c r="V35" s="31"/>
      <c r="W35" s="31"/>
      <c r="X35" s="124" t="s">
        <v>48</v>
      </c>
      <c r="Y35" s="125"/>
      <c r="Z35" s="125"/>
      <c r="AA35" s="125"/>
      <c r="AB35" s="125"/>
      <c r="AC35" s="31"/>
      <c r="AD35" s="31"/>
      <c r="AE35" s="31"/>
      <c r="AF35" s="31"/>
      <c r="AG35" s="31"/>
      <c r="AH35" s="31"/>
      <c r="AI35" s="31"/>
      <c r="AJ35" s="31"/>
      <c r="AK35" s="126">
        <f>SUM(AK26:AK33)</f>
        <v>0</v>
      </c>
      <c r="AL35" s="125"/>
      <c r="AM35" s="125"/>
      <c r="AN35" s="125"/>
      <c r="AO35" s="127"/>
      <c r="AP35" s="29"/>
      <c r="AQ35" s="29"/>
      <c r="AR35" s="25"/>
      <c r="BE35" s="24"/>
    </row>
    <row r="36" spans="1:57" s="2" customFormat="1" ht="6.95" customHeight="1">
      <c r="A36" s="24"/>
      <c r="B36" s="25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5"/>
      <c r="BE36" s="24"/>
    </row>
    <row r="37" spans="1:57" s="2" customFormat="1" ht="14.45" customHeight="1">
      <c r="A37" s="24"/>
      <c r="B37" s="25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5"/>
      <c r="BE37" s="24"/>
    </row>
    <row r="38" spans="1:57" s="1" customFormat="1" ht="14.45" customHeight="1">
      <c r="B38" s="13"/>
      <c r="AR38" s="13"/>
    </row>
    <row r="39" spans="1:57" s="1" customFormat="1" ht="14.45" customHeight="1">
      <c r="B39" s="13"/>
      <c r="AR39" s="13"/>
    </row>
    <row r="40" spans="1:57" s="1" customFormat="1" ht="14.45" customHeight="1">
      <c r="B40" s="13"/>
      <c r="AR40" s="13"/>
    </row>
    <row r="41" spans="1:57" s="1" customFormat="1" ht="14.45" customHeight="1">
      <c r="B41" s="13"/>
      <c r="AR41" s="13"/>
    </row>
    <row r="42" spans="1:57" s="1" customFormat="1" ht="14.45" customHeight="1">
      <c r="B42" s="13"/>
      <c r="AR42" s="13"/>
    </row>
    <row r="43" spans="1:57" s="1" customFormat="1" ht="14.45" customHeight="1">
      <c r="B43" s="13"/>
      <c r="AR43" s="13"/>
    </row>
    <row r="44" spans="1:57" s="1" customFormat="1" ht="14.45" customHeight="1">
      <c r="B44" s="13"/>
      <c r="AR44" s="13"/>
    </row>
    <row r="45" spans="1:57" s="1" customFormat="1" ht="14.45" customHeight="1">
      <c r="B45" s="13"/>
      <c r="AR45" s="13"/>
    </row>
    <row r="46" spans="1:57" s="1" customFormat="1" ht="14.45" customHeight="1">
      <c r="B46" s="13"/>
      <c r="AR46" s="13"/>
    </row>
    <row r="47" spans="1:57" s="1" customFormat="1" ht="14.45" customHeight="1">
      <c r="B47" s="13"/>
      <c r="AR47" s="13"/>
    </row>
    <row r="48" spans="1:57" s="1" customFormat="1" ht="14.45" customHeight="1">
      <c r="B48" s="13"/>
      <c r="AR48" s="13"/>
    </row>
    <row r="49" spans="1:57" s="2" customFormat="1" ht="14.45" customHeight="1">
      <c r="B49" s="33"/>
      <c r="D49" s="34" t="s">
        <v>49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50</v>
      </c>
      <c r="AI49" s="35"/>
      <c r="AJ49" s="35"/>
      <c r="AK49" s="35"/>
      <c r="AL49" s="35"/>
      <c r="AM49" s="35"/>
      <c r="AN49" s="35"/>
      <c r="AO49" s="35"/>
      <c r="AR49" s="33"/>
    </row>
    <row r="50" spans="1:57">
      <c r="B50" s="13"/>
      <c r="AR50" s="13"/>
    </row>
    <row r="51" spans="1:57">
      <c r="B51" s="13"/>
      <c r="AR51" s="13"/>
    </row>
    <row r="52" spans="1:57">
      <c r="B52" s="13"/>
      <c r="AR52" s="13"/>
    </row>
    <row r="53" spans="1:57">
      <c r="B53" s="13"/>
      <c r="AR53" s="13"/>
    </row>
    <row r="54" spans="1:57">
      <c r="B54" s="13"/>
      <c r="AR54" s="13"/>
    </row>
    <row r="55" spans="1:57">
      <c r="B55" s="13"/>
      <c r="AR55" s="13"/>
    </row>
    <row r="56" spans="1:57">
      <c r="B56" s="13"/>
      <c r="AR56" s="13"/>
    </row>
    <row r="57" spans="1:57">
      <c r="B57" s="13"/>
      <c r="AR57" s="13"/>
    </row>
    <row r="58" spans="1:57">
      <c r="B58" s="13"/>
      <c r="AR58" s="13"/>
    </row>
    <row r="59" spans="1:57">
      <c r="B59" s="13"/>
      <c r="AR59" s="13"/>
    </row>
    <row r="60" spans="1:57" s="2" customFormat="1" ht="12.75">
      <c r="A60" s="24"/>
      <c r="B60" s="25"/>
      <c r="C60" s="24"/>
      <c r="D60" s="36" t="s">
        <v>51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52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51</v>
      </c>
      <c r="AI60" s="27"/>
      <c r="AJ60" s="27"/>
      <c r="AK60" s="27"/>
      <c r="AL60" s="27"/>
      <c r="AM60" s="36" t="s">
        <v>52</v>
      </c>
      <c r="AN60" s="27"/>
      <c r="AO60" s="27"/>
      <c r="AP60" s="24"/>
      <c r="AQ60" s="24"/>
      <c r="AR60" s="25"/>
      <c r="BE60" s="24"/>
    </row>
    <row r="61" spans="1:57">
      <c r="B61" s="13"/>
      <c r="AR61" s="13"/>
    </row>
    <row r="62" spans="1:57">
      <c r="B62" s="13"/>
      <c r="AR62" s="13"/>
    </row>
    <row r="63" spans="1:57">
      <c r="B63" s="13"/>
      <c r="AR63" s="13"/>
    </row>
    <row r="64" spans="1:57" s="2" customFormat="1" ht="12.75">
      <c r="A64" s="24"/>
      <c r="B64" s="25"/>
      <c r="C64" s="24"/>
      <c r="D64" s="34" t="s">
        <v>53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4" t="s">
        <v>54</v>
      </c>
      <c r="AI64" s="37"/>
      <c r="AJ64" s="37"/>
      <c r="AK64" s="37"/>
      <c r="AL64" s="37"/>
      <c r="AM64" s="37"/>
      <c r="AN64" s="37"/>
      <c r="AO64" s="37"/>
      <c r="AP64" s="24"/>
      <c r="AQ64" s="24"/>
      <c r="AR64" s="25"/>
      <c r="BE64" s="24"/>
    </row>
    <row r="65" spans="1:57">
      <c r="B65" s="13"/>
      <c r="AR65" s="13"/>
    </row>
    <row r="66" spans="1:57">
      <c r="B66" s="13"/>
      <c r="AR66" s="13"/>
    </row>
    <row r="67" spans="1:57">
      <c r="B67" s="13"/>
      <c r="AR67" s="13"/>
    </row>
    <row r="68" spans="1:57">
      <c r="B68" s="13"/>
      <c r="AR68" s="13"/>
    </row>
    <row r="69" spans="1:57">
      <c r="B69" s="13"/>
      <c r="AR69" s="13"/>
    </row>
    <row r="70" spans="1:57">
      <c r="B70" s="13"/>
      <c r="AR70" s="13"/>
    </row>
    <row r="71" spans="1:57">
      <c r="B71" s="13"/>
      <c r="AR71" s="13"/>
    </row>
    <row r="72" spans="1:57">
      <c r="B72" s="13"/>
      <c r="AR72" s="13"/>
    </row>
    <row r="73" spans="1:57">
      <c r="B73" s="13"/>
      <c r="AR73" s="13"/>
    </row>
    <row r="74" spans="1:57">
      <c r="B74" s="13"/>
      <c r="AR74" s="13"/>
    </row>
    <row r="75" spans="1:57" s="2" customFormat="1" ht="12.75">
      <c r="A75" s="24"/>
      <c r="B75" s="25"/>
      <c r="C75" s="24"/>
      <c r="D75" s="36" t="s">
        <v>51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52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51</v>
      </c>
      <c r="AI75" s="27"/>
      <c r="AJ75" s="27"/>
      <c r="AK75" s="27"/>
      <c r="AL75" s="27"/>
      <c r="AM75" s="36" t="s">
        <v>52</v>
      </c>
      <c r="AN75" s="27"/>
      <c r="AO75" s="27"/>
      <c r="AP75" s="24"/>
      <c r="AQ75" s="24"/>
      <c r="AR75" s="25"/>
      <c r="BE75" s="24"/>
    </row>
    <row r="76" spans="1:57" s="2" customFormat="1">
      <c r="A76" s="24"/>
      <c r="B76" s="25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5"/>
      <c r="BE76" s="24"/>
    </row>
    <row r="77" spans="1:57" s="2" customFormat="1" ht="6.95" customHeight="1">
      <c r="A77" s="24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5"/>
      <c r="BE77" s="24"/>
    </row>
    <row r="81" spans="1:90" s="2" customFormat="1" ht="6.95" customHeight="1">
      <c r="A81" s="24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5"/>
      <c r="BE81" s="24"/>
    </row>
    <row r="82" spans="1:90" s="2" customFormat="1" ht="24.95" customHeight="1">
      <c r="A82" s="24"/>
      <c r="B82" s="25"/>
      <c r="C82" s="14" t="s">
        <v>55</v>
      </c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5"/>
      <c r="BE82" s="24"/>
    </row>
    <row r="83" spans="1:90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5"/>
      <c r="BE83" s="24"/>
    </row>
    <row r="84" spans="1:90" s="4" customFormat="1" ht="12" customHeight="1">
      <c r="B84" s="42"/>
      <c r="C84" s="20" t="s">
        <v>13</v>
      </c>
      <c r="L84" s="4">
        <f>K5</f>
        <v>0</v>
      </c>
      <c r="AR84" s="42"/>
    </row>
    <row r="85" spans="1:90" s="5" customFormat="1" ht="36.950000000000003" customHeight="1">
      <c r="B85" s="43"/>
      <c r="C85" s="44" t="s">
        <v>16</v>
      </c>
      <c r="L85" s="112" t="str">
        <f>K6</f>
        <v>Oprava komunikace Hrachovec  - ABS- SO02 - III-01873 - č.p.290</v>
      </c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113"/>
      <c r="X85" s="113"/>
      <c r="Y85" s="113"/>
      <c r="Z85" s="113"/>
      <c r="AA85" s="113"/>
      <c r="AB85" s="113"/>
      <c r="AC85" s="113"/>
      <c r="AD85" s="113"/>
      <c r="AE85" s="113"/>
      <c r="AF85" s="113"/>
      <c r="AG85" s="113"/>
      <c r="AH85" s="113"/>
      <c r="AI85" s="113"/>
      <c r="AJ85" s="113"/>
      <c r="AK85" s="113"/>
      <c r="AL85" s="113"/>
      <c r="AM85" s="113"/>
      <c r="AN85" s="113"/>
      <c r="AO85" s="113"/>
      <c r="AR85" s="43"/>
    </row>
    <row r="86" spans="1:90" s="2" customFormat="1" ht="6.95" customHeight="1">
      <c r="A86" s="24"/>
      <c r="B86" s="25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5"/>
      <c r="BE86" s="24"/>
    </row>
    <row r="87" spans="1:90" s="2" customFormat="1" ht="12" customHeight="1">
      <c r="A87" s="24"/>
      <c r="B87" s="25"/>
      <c r="C87" s="20" t="s">
        <v>20</v>
      </c>
      <c r="D87" s="24"/>
      <c r="E87" s="24"/>
      <c r="F87" s="24"/>
      <c r="G87" s="24"/>
      <c r="H87" s="24"/>
      <c r="I87" s="24"/>
      <c r="J87" s="24"/>
      <c r="K87" s="24"/>
      <c r="L87" s="45" t="str">
        <f>IF(K8="","",K8)</f>
        <v>Valašské Meziříčí</v>
      </c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0" t="s">
        <v>22</v>
      </c>
      <c r="AJ87" s="24"/>
      <c r="AK87" s="24"/>
      <c r="AL87" s="24"/>
      <c r="AM87" s="114" t="str">
        <f>IF(AN8= "","",AN8)</f>
        <v>10. 1. 2022</v>
      </c>
      <c r="AN87" s="114"/>
      <c r="AO87" s="24"/>
      <c r="AP87" s="24"/>
      <c r="AQ87" s="24"/>
      <c r="AR87" s="25"/>
      <c r="BE87" s="24"/>
    </row>
    <row r="88" spans="1:90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5"/>
      <c r="BE88" s="24"/>
    </row>
    <row r="89" spans="1:90" s="2" customFormat="1" ht="15.2" customHeight="1">
      <c r="A89" s="24"/>
      <c r="B89" s="25"/>
      <c r="C89" s="20" t="s">
        <v>24</v>
      </c>
      <c r="D89" s="24"/>
      <c r="E89" s="24"/>
      <c r="F89" s="24"/>
      <c r="G89" s="24"/>
      <c r="H89" s="24"/>
      <c r="I89" s="24"/>
      <c r="J89" s="24"/>
      <c r="K89" s="24"/>
      <c r="L89" s="4" t="str">
        <f>IF(E11= "","",E11)</f>
        <v>Město Valašské Meziříčí</v>
      </c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0" t="s">
        <v>30</v>
      </c>
      <c r="AJ89" s="24"/>
      <c r="AK89" s="24"/>
      <c r="AL89" s="24"/>
      <c r="AM89" s="115" t="str">
        <f>IF(E17="","",E17)</f>
        <v xml:space="preserve"> </v>
      </c>
      <c r="AN89" s="116"/>
      <c r="AO89" s="116"/>
      <c r="AP89" s="116"/>
      <c r="AQ89" s="24"/>
      <c r="AR89" s="25"/>
      <c r="AS89" s="117" t="s">
        <v>56</v>
      </c>
      <c r="AT89" s="118"/>
      <c r="AU89" s="47"/>
      <c r="AV89" s="47"/>
      <c r="AW89" s="47"/>
      <c r="AX89" s="47"/>
      <c r="AY89" s="47"/>
      <c r="AZ89" s="47"/>
      <c r="BA89" s="47"/>
      <c r="BB89" s="47"/>
      <c r="BC89" s="47"/>
      <c r="BD89" s="48"/>
      <c r="BE89" s="24"/>
    </row>
    <row r="90" spans="1:90" s="2" customFormat="1" ht="15.2" customHeight="1">
      <c r="A90" s="24"/>
      <c r="B90" s="25"/>
      <c r="C90" s="20" t="s">
        <v>28</v>
      </c>
      <c r="D90" s="24"/>
      <c r="E90" s="24"/>
      <c r="F90" s="24"/>
      <c r="G90" s="24"/>
      <c r="H90" s="24"/>
      <c r="I90" s="24"/>
      <c r="J90" s="24"/>
      <c r="K90" s="24"/>
      <c r="L90" s="4" t="str">
        <f>IF(E14= "Vyplň údaj","",E14)</f>
        <v/>
      </c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0" t="s">
        <v>33</v>
      </c>
      <c r="AJ90" s="24"/>
      <c r="AK90" s="24"/>
      <c r="AL90" s="24"/>
      <c r="AM90" s="115" t="str">
        <f>IF(E20="","",E20)</f>
        <v>Fajfrová Irena</v>
      </c>
      <c r="AN90" s="116"/>
      <c r="AO90" s="116"/>
      <c r="AP90" s="116"/>
      <c r="AQ90" s="24"/>
      <c r="AR90" s="25"/>
      <c r="AS90" s="119"/>
      <c r="AT90" s="120"/>
      <c r="AU90" s="49"/>
      <c r="AV90" s="49"/>
      <c r="AW90" s="49"/>
      <c r="AX90" s="49"/>
      <c r="AY90" s="49"/>
      <c r="AZ90" s="49"/>
      <c r="BA90" s="49"/>
      <c r="BB90" s="49"/>
      <c r="BC90" s="49"/>
      <c r="BD90" s="50"/>
      <c r="BE90" s="24"/>
    </row>
    <row r="91" spans="1:90" s="2" customFormat="1" ht="10.9" customHeight="1">
      <c r="A91" s="24"/>
      <c r="B91" s="25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5"/>
      <c r="AS91" s="119"/>
      <c r="AT91" s="120"/>
      <c r="AU91" s="49"/>
      <c r="AV91" s="49"/>
      <c r="AW91" s="49"/>
      <c r="AX91" s="49"/>
      <c r="AY91" s="49"/>
      <c r="AZ91" s="49"/>
      <c r="BA91" s="49"/>
      <c r="BB91" s="49"/>
      <c r="BC91" s="49"/>
      <c r="BD91" s="50"/>
      <c r="BE91" s="24"/>
    </row>
    <row r="92" spans="1:90" s="2" customFormat="1" ht="29.25" customHeight="1">
      <c r="A92" s="24"/>
      <c r="B92" s="25"/>
      <c r="C92" s="102" t="s">
        <v>57</v>
      </c>
      <c r="D92" s="103"/>
      <c r="E92" s="103"/>
      <c r="F92" s="103"/>
      <c r="G92" s="103"/>
      <c r="H92" s="51"/>
      <c r="I92" s="104" t="s">
        <v>58</v>
      </c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5" t="s">
        <v>59</v>
      </c>
      <c r="AH92" s="103"/>
      <c r="AI92" s="103"/>
      <c r="AJ92" s="103"/>
      <c r="AK92" s="103"/>
      <c r="AL92" s="103"/>
      <c r="AM92" s="103"/>
      <c r="AN92" s="104" t="s">
        <v>60</v>
      </c>
      <c r="AO92" s="103"/>
      <c r="AP92" s="106"/>
      <c r="AQ92" s="52" t="s">
        <v>61</v>
      </c>
      <c r="AR92" s="25"/>
      <c r="AS92" s="53" t="s">
        <v>62</v>
      </c>
      <c r="AT92" s="54" t="s">
        <v>63</v>
      </c>
      <c r="AU92" s="54" t="s">
        <v>64</v>
      </c>
      <c r="AV92" s="54" t="s">
        <v>65</v>
      </c>
      <c r="AW92" s="54" t="s">
        <v>66</v>
      </c>
      <c r="AX92" s="54" t="s">
        <v>67</v>
      </c>
      <c r="AY92" s="54" t="s">
        <v>68</v>
      </c>
      <c r="AZ92" s="54" t="s">
        <v>69</v>
      </c>
      <c r="BA92" s="54" t="s">
        <v>70</v>
      </c>
      <c r="BB92" s="54" t="s">
        <v>71</v>
      </c>
      <c r="BC92" s="54" t="s">
        <v>72</v>
      </c>
      <c r="BD92" s="55" t="s">
        <v>73</v>
      </c>
      <c r="BE92" s="24"/>
    </row>
    <row r="93" spans="1:90" s="2" customFormat="1" ht="10.9" customHeight="1">
      <c r="A93" s="24"/>
      <c r="B93" s="25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5"/>
      <c r="AS93" s="56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8"/>
      <c r="BE93" s="24"/>
    </row>
    <row r="94" spans="1:90" s="6" customFormat="1" ht="32.450000000000003" customHeight="1">
      <c r="B94" s="59"/>
      <c r="C94" s="60" t="s">
        <v>74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62" t="s">
        <v>1</v>
      </c>
      <c r="AR94" s="59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75</v>
      </c>
      <c r="BT94" s="67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0" s="7" customFormat="1" ht="24.75" customHeight="1">
      <c r="A95" s="68" t="s">
        <v>79</v>
      </c>
      <c r="B95" s="69"/>
      <c r="C95" s="70"/>
      <c r="D95" s="109"/>
      <c r="E95" s="109"/>
      <c r="F95" s="109"/>
      <c r="G95" s="109"/>
      <c r="H95" s="109"/>
      <c r="I95" s="71"/>
      <c r="J95" s="109" t="s">
        <v>17</v>
      </c>
      <c r="K95" s="109"/>
      <c r="L95" s="109"/>
      <c r="M95" s="109"/>
      <c r="N95" s="109"/>
      <c r="O95" s="109"/>
      <c r="P95" s="109"/>
      <c r="Q95" s="109"/>
      <c r="R95" s="109"/>
      <c r="S95" s="109"/>
      <c r="T95" s="109"/>
      <c r="U95" s="109"/>
      <c r="V95" s="109"/>
      <c r="W95" s="109"/>
      <c r="X95" s="109"/>
      <c r="Y95" s="109"/>
      <c r="Z95" s="109"/>
      <c r="AA95" s="109"/>
      <c r="AB95" s="109"/>
      <c r="AC95" s="109"/>
      <c r="AD95" s="109"/>
      <c r="AE95" s="109"/>
      <c r="AF95" s="109"/>
      <c r="AG95" s="107">
        <f>'Mesto088 - Oprava komunik...'!J28</f>
        <v>0</v>
      </c>
      <c r="AH95" s="108"/>
      <c r="AI95" s="108"/>
      <c r="AJ95" s="108"/>
      <c r="AK95" s="108"/>
      <c r="AL95" s="108"/>
      <c r="AM95" s="108"/>
      <c r="AN95" s="107">
        <f>SUM(AG95,AT95)</f>
        <v>0</v>
      </c>
      <c r="AO95" s="108"/>
      <c r="AP95" s="108"/>
      <c r="AQ95" s="72" t="s">
        <v>80</v>
      </c>
      <c r="AR95" s="69"/>
      <c r="AS95" s="73">
        <v>0</v>
      </c>
      <c r="AT95" s="74">
        <f>ROUND(SUM(AV95:AW95),2)</f>
        <v>0</v>
      </c>
      <c r="AU95" s="75">
        <f>'Mesto088 - Oprava komunik...'!P122</f>
        <v>0</v>
      </c>
      <c r="AV95" s="74">
        <f>'Mesto088 - Oprava komunik...'!J31</f>
        <v>0</v>
      </c>
      <c r="AW95" s="74">
        <f>'Mesto088 - Oprava komunik...'!J32</f>
        <v>0</v>
      </c>
      <c r="AX95" s="74">
        <f>'Mesto088 - Oprava komunik...'!J33</f>
        <v>0</v>
      </c>
      <c r="AY95" s="74">
        <f>'Mesto088 - Oprava komunik...'!J34</f>
        <v>0</v>
      </c>
      <c r="AZ95" s="74">
        <f>'Mesto088 - Oprava komunik...'!F31</f>
        <v>0</v>
      </c>
      <c r="BA95" s="74">
        <f>'Mesto088 - Oprava komunik...'!F32</f>
        <v>0</v>
      </c>
      <c r="BB95" s="74">
        <f>'Mesto088 - Oprava komunik...'!F33</f>
        <v>0</v>
      </c>
      <c r="BC95" s="74">
        <f>'Mesto088 - Oprava komunik...'!F34</f>
        <v>0</v>
      </c>
      <c r="BD95" s="76">
        <f>'Mesto088 - Oprava komunik...'!F35</f>
        <v>0</v>
      </c>
      <c r="BT95" s="77" t="s">
        <v>81</v>
      </c>
      <c r="BU95" s="77" t="s">
        <v>82</v>
      </c>
      <c r="BV95" s="77" t="s">
        <v>77</v>
      </c>
      <c r="BW95" s="77" t="s">
        <v>4</v>
      </c>
      <c r="BX95" s="77" t="s">
        <v>78</v>
      </c>
      <c r="CL95" s="77" t="s">
        <v>1</v>
      </c>
    </row>
    <row r="96" spans="1:90" s="2" customFormat="1" ht="30" customHeight="1">
      <c r="A96" s="24"/>
      <c r="B96" s="25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5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</row>
    <row r="97" spans="1:57" s="2" customFormat="1" ht="6.95" customHeight="1">
      <c r="A97" s="24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5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Mesto088 - Oprava komunik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tabSelected="1" topLeftCell="A106" workbookViewId="0">
      <selection activeCell="X121" sqref="X121"/>
    </sheetView>
  </sheetViews>
  <sheetFormatPr defaultRowHeight="11.25"/>
  <cols>
    <col min="1" max="1" width="8.33203125" style="140" customWidth="1"/>
    <col min="2" max="2" width="1.1640625" style="140" customWidth="1"/>
    <col min="3" max="3" width="4.1640625" style="140" customWidth="1"/>
    <col min="4" max="4" width="4.33203125" style="140" customWidth="1"/>
    <col min="5" max="5" width="17.1640625" style="140" customWidth="1"/>
    <col min="6" max="6" width="50.83203125" style="140" customWidth="1"/>
    <col min="7" max="7" width="7.5" style="140" customWidth="1"/>
    <col min="8" max="8" width="14" style="140" customWidth="1"/>
    <col min="9" max="9" width="15.83203125" style="140" customWidth="1"/>
    <col min="10" max="11" width="22.33203125" style="140" customWidth="1"/>
    <col min="12" max="12" width="9.33203125" style="140" customWidth="1"/>
    <col min="13" max="13" width="10.83203125" style="140" hidden="1" customWidth="1"/>
    <col min="14" max="14" width="9.33203125" style="140" hidden="1"/>
    <col min="15" max="20" width="14.1640625" style="140" hidden="1" customWidth="1"/>
    <col min="21" max="21" width="16.33203125" style="140" hidden="1" customWidth="1"/>
    <col min="22" max="22" width="12.33203125" style="140" customWidth="1"/>
    <col min="23" max="23" width="16.33203125" style="140" customWidth="1"/>
    <col min="24" max="24" width="12.33203125" style="140" customWidth="1"/>
    <col min="25" max="25" width="15" style="140" customWidth="1"/>
    <col min="26" max="26" width="11" style="140" customWidth="1"/>
    <col min="27" max="27" width="15" style="140" customWidth="1"/>
    <col min="28" max="28" width="16.33203125" style="140" customWidth="1"/>
    <col min="29" max="29" width="11" style="140" customWidth="1"/>
    <col min="30" max="30" width="15" style="140" customWidth="1"/>
    <col min="31" max="31" width="16.33203125" style="140" customWidth="1"/>
    <col min="32" max="43" width="9.33203125" style="140"/>
    <col min="44" max="65" width="9.33203125" style="140" hidden="1"/>
    <col min="66" max="16384" width="9.33203125" style="140"/>
  </cols>
  <sheetData>
    <row r="2" spans="1:56" ht="36.950000000000003" customHeight="1">
      <c r="L2" s="141" t="s">
        <v>5</v>
      </c>
      <c r="M2" s="142"/>
      <c r="N2" s="142"/>
      <c r="O2" s="142"/>
      <c r="P2" s="142"/>
      <c r="Q2" s="142"/>
      <c r="R2" s="142"/>
      <c r="S2" s="142"/>
      <c r="T2" s="142"/>
      <c r="U2" s="142"/>
      <c r="V2" s="142"/>
      <c r="AT2" s="143" t="s">
        <v>4</v>
      </c>
      <c r="AZ2" s="144" t="s">
        <v>83</v>
      </c>
      <c r="BA2" s="144" t="s">
        <v>1</v>
      </c>
      <c r="BB2" s="144" t="s">
        <v>1</v>
      </c>
      <c r="BC2" s="144" t="s">
        <v>84</v>
      </c>
      <c r="BD2" s="144" t="s">
        <v>85</v>
      </c>
    </row>
    <row r="3" spans="1:56" ht="6.95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47"/>
      <c r="AT3" s="143" t="s">
        <v>85</v>
      </c>
    </row>
    <row r="4" spans="1:56" ht="24.95" customHeight="1">
      <c r="B4" s="147"/>
      <c r="D4" s="148" t="s">
        <v>86</v>
      </c>
      <c r="L4" s="147"/>
      <c r="M4" s="149" t="s">
        <v>10</v>
      </c>
      <c r="AT4" s="143" t="s">
        <v>3</v>
      </c>
    </row>
    <row r="5" spans="1:56" ht="6.95" customHeight="1">
      <c r="B5" s="147"/>
      <c r="L5" s="147"/>
    </row>
    <row r="6" spans="1:56" s="153" customFormat="1" ht="12" customHeight="1">
      <c r="A6" s="150"/>
      <c r="B6" s="84"/>
      <c r="C6" s="150"/>
      <c r="D6" s="151" t="s">
        <v>16</v>
      </c>
      <c r="E6" s="150"/>
      <c r="F6" s="150"/>
      <c r="G6" s="150"/>
      <c r="H6" s="150"/>
      <c r="I6" s="150"/>
      <c r="J6" s="150"/>
      <c r="K6" s="150"/>
      <c r="L6" s="152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</row>
    <row r="7" spans="1:56" s="153" customFormat="1" ht="30" customHeight="1">
      <c r="A7" s="150"/>
      <c r="B7" s="84"/>
      <c r="C7" s="150"/>
      <c r="D7" s="150"/>
      <c r="E7" s="154" t="s">
        <v>17</v>
      </c>
      <c r="F7" s="155"/>
      <c r="G7" s="155"/>
      <c r="H7" s="155"/>
      <c r="I7" s="150"/>
      <c r="J7" s="150"/>
      <c r="K7" s="150"/>
      <c r="L7" s="152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</row>
    <row r="8" spans="1:56" s="153" customFormat="1">
      <c r="A8" s="150"/>
      <c r="B8" s="84"/>
      <c r="C8" s="150"/>
      <c r="D8" s="150"/>
      <c r="E8" s="150"/>
      <c r="F8" s="150"/>
      <c r="G8" s="150"/>
      <c r="H8" s="150"/>
      <c r="I8" s="150"/>
      <c r="J8" s="150"/>
      <c r="K8" s="150"/>
      <c r="L8" s="152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</row>
    <row r="9" spans="1:56" s="153" customFormat="1" ht="12" customHeight="1">
      <c r="A9" s="150"/>
      <c r="B9" s="84"/>
      <c r="C9" s="150"/>
      <c r="D9" s="151" t="s">
        <v>18</v>
      </c>
      <c r="E9" s="150"/>
      <c r="F9" s="156" t="s">
        <v>1</v>
      </c>
      <c r="G9" s="150"/>
      <c r="H9" s="150"/>
      <c r="I9" s="151" t="s">
        <v>19</v>
      </c>
      <c r="J9" s="156" t="s">
        <v>1</v>
      </c>
      <c r="K9" s="150"/>
      <c r="L9" s="152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56" s="153" customFormat="1" ht="12" customHeight="1">
      <c r="A10" s="150"/>
      <c r="B10" s="84"/>
      <c r="C10" s="150"/>
      <c r="D10" s="151" t="s">
        <v>20</v>
      </c>
      <c r="E10" s="150"/>
      <c r="F10" s="156" t="s">
        <v>21</v>
      </c>
      <c r="G10" s="150"/>
      <c r="H10" s="150"/>
      <c r="I10" s="151" t="s">
        <v>22</v>
      </c>
      <c r="J10" s="157" t="str">
        <f>'Rekapitulace stavby'!AN8</f>
        <v>10. 1. 2022</v>
      </c>
      <c r="K10" s="150"/>
      <c r="L10" s="152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</row>
    <row r="11" spans="1:56" s="153" customFormat="1" ht="10.9" customHeight="1">
      <c r="A11" s="150"/>
      <c r="B11" s="84"/>
      <c r="C11" s="150"/>
      <c r="D11" s="150"/>
      <c r="E11" s="150"/>
      <c r="F11" s="150"/>
      <c r="G11" s="150"/>
      <c r="H11" s="150"/>
      <c r="I11" s="150"/>
      <c r="J11" s="150"/>
      <c r="K11" s="150"/>
      <c r="L11" s="152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</row>
    <row r="12" spans="1:56" s="153" customFormat="1" ht="12" customHeight="1">
      <c r="A12" s="150"/>
      <c r="B12" s="84"/>
      <c r="C12" s="150"/>
      <c r="D12" s="151" t="s">
        <v>24</v>
      </c>
      <c r="E12" s="150"/>
      <c r="F12" s="150"/>
      <c r="G12" s="150"/>
      <c r="H12" s="150"/>
      <c r="I12" s="151" t="s">
        <v>25</v>
      </c>
      <c r="J12" s="156" t="s">
        <v>1</v>
      </c>
      <c r="K12" s="150"/>
      <c r="L12" s="152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</row>
    <row r="13" spans="1:56" s="153" customFormat="1" ht="18" customHeight="1">
      <c r="A13" s="150"/>
      <c r="B13" s="84"/>
      <c r="C13" s="150"/>
      <c r="D13" s="150"/>
      <c r="E13" s="156" t="s">
        <v>26</v>
      </c>
      <c r="F13" s="150"/>
      <c r="G13" s="150"/>
      <c r="H13" s="150"/>
      <c r="I13" s="151" t="s">
        <v>27</v>
      </c>
      <c r="J13" s="156" t="s">
        <v>1</v>
      </c>
      <c r="K13" s="150"/>
      <c r="L13" s="152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  <c r="AE13" s="150"/>
    </row>
    <row r="14" spans="1:56" s="153" customFormat="1" ht="6.95" customHeight="1">
      <c r="A14" s="150"/>
      <c r="B14" s="84"/>
      <c r="C14" s="150"/>
      <c r="D14" s="150"/>
      <c r="E14" s="150"/>
      <c r="F14" s="150"/>
      <c r="G14" s="150"/>
      <c r="H14" s="150"/>
      <c r="I14" s="150"/>
      <c r="J14" s="150"/>
      <c r="K14" s="150"/>
      <c r="L14" s="152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</row>
    <row r="15" spans="1:56" s="153" customFormat="1" ht="12" customHeight="1">
      <c r="A15" s="150"/>
      <c r="B15" s="84"/>
      <c r="C15" s="150"/>
      <c r="D15" s="151" t="s">
        <v>28</v>
      </c>
      <c r="E15" s="150"/>
      <c r="F15" s="150"/>
      <c r="G15" s="150"/>
      <c r="H15" s="150"/>
      <c r="I15" s="151" t="s">
        <v>25</v>
      </c>
      <c r="J15" s="99" t="str">
        <f>'Rekapitulace stavby'!AN13</f>
        <v>Vyplň údaj</v>
      </c>
      <c r="K15" s="150"/>
      <c r="L15" s="152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  <c r="AE15" s="150"/>
    </row>
    <row r="16" spans="1:56" s="153" customFormat="1" ht="18" customHeight="1">
      <c r="A16" s="150"/>
      <c r="B16" s="84"/>
      <c r="C16" s="150"/>
      <c r="D16" s="150"/>
      <c r="E16" s="139" t="str">
        <f>'Rekapitulace stavby'!E14</f>
        <v>Vyplň údaj</v>
      </c>
      <c r="F16" s="158"/>
      <c r="G16" s="158"/>
      <c r="H16" s="158"/>
      <c r="I16" s="151" t="s">
        <v>27</v>
      </c>
      <c r="J16" s="99" t="str">
        <f>'Rekapitulace stavby'!AN14</f>
        <v>Vyplň údaj</v>
      </c>
      <c r="K16" s="150"/>
      <c r="L16" s="152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</row>
    <row r="17" spans="1:31" s="153" customFormat="1" ht="6.95" customHeight="1">
      <c r="A17" s="150"/>
      <c r="B17" s="84"/>
      <c r="C17" s="150"/>
      <c r="D17" s="150"/>
      <c r="E17" s="150"/>
      <c r="F17" s="150"/>
      <c r="G17" s="150"/>
      <c r="H17" s="150"/>
      <c r="I17" s="150"/>
      <c r="J17" s="150"/>
      <c r="K17" s="150"/>
      <c r="L17" s="152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</row>
    <row r="18" spans="1:31" s="153" customFormat="1" ht="12" customHeight="1">
      <c r="A18" s="150"/>
      <c r="B18" s="84"/>
      <c r="C18" s="150"/>
      <c r="D18" s="151" t="s">
        <v>30</v>
      </c>
      <c r="E18" s="150"/>
      <c r="F18" s="150"/>
      <c r="G18" s="150"/>
      <c r="H18" s="150"/>
      <c r="I18" s="151" t="s">
        <v>25</v>
      </c>
      <c r="J18" s="156" t="str">
        <f>IF('Rekapitulace stavby'!AN16="","",'Rekapitulace stavby'!AN16)</f>
        <v/>
      </c>
      <c r="K18" s="150"/>
      <c r="L18" s="152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</row>
    <row r="19" spans="1:31" s="153" customFormat="1" ht="18" customHeight="1">
      <c r="A19" s="150"/>
      <c r="B19" s="84"/>
      <c r="C19" s="150"/>
      <c r="D19" s="150"/>
      <c r="E19" s="156" t="str">
        <f>IF('Rekapitulace stavby'!E17="","",'Rekapitulace stavby'!E17)</f>
        <v xml:space="preserve"> </v>
      </c>
      <c r="F19" s="150"/>
      <c r="G19" s="150"/>
      <c r="H19" s="150"/>
      <c r="I19" s="151" t="s">
        <v>27</v>
      </c>
      <c r="J19" s="156" t="str">
        <f>IF('Rekapitulace stavby'!AN17="","",'Rekapitulace stavby'!AN17)</f>
        <v/>
      </c>
      <c r="K19" s="150"/>
      <c r="L19" s="152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</row>
    <row r="20" spans="1:31" s="153" customFormat="1" ht="6.95" customHeight="1">
      <c r="A20" s="150"/>
      <c r="B20" s="84"/>
      <c r="C20" s="150"/>
      <c r="D20" s="150"/>
      <c r="E20" s="150"/>
      <c r="F20" s="150"/>
      <c r="G20" s="150"/>
      <c r="H20" s="150"/>
      <c r="I20" s="150"/>
      <c r="J20" s="150"/>
      <c r="K20" s="150"/>
      <c r="L20" s="152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</row>
    <row r="21" spans="1:31" s="153" customFormat="1" ht="12" customHeight="1">
      <c r="A21" s="150"/>
      <c r="B21" s="84"/>
      <c r="C21" s="150"/>
      <c r="D21" s="151" t="s">
        <v>33</v>
      </c>
      <c r="E21" s="150"/>
      <c r="F21" s="150"/>
      <c r="G21" s="150"/>
      <c r="H21" s="150"/>
      <c r="I21" s="151" t="s">
        <v>25</v>
      </c>
      <c r="J21" s="156" t="s">
        <v>1</v>
      </c>
      <c r="K21" s="150"/>
      <c r="L21" s="152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  <c r="AE21" s="150"/>
    </row>
    <row r="22" spans="1:31" s="153" customFormat="1" ht="18" customHeight="1">
      <c r="A22" s="150"/>
      <c r="B22" s="84"/>
      <c r="C22" s="150"/>
      <c r="D22" s="150"/>
      <c r="E22" s="156" t="s">
        <v>34</v>
      </c>
      <c r="F22" s="150"/>
      <c r="G22" s="150"/>
      <c r="H22" s="150"/>
      <c r="I22" s="151" t="s">
        <v>27</v>
      </c>
      <c r="J22" s="156" t="s">
        <v>1</v>
      </c>
      <c r="K22" s="150"/>
      <c r="L22" s="152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</row>
    <row r="23" spans="1:31" s="153" customFormat="1" ht="6.95" customHeight="1">
      <c r="A23" s="150"/>
      <c r="B23" s="84"/>
      <c r="C23" s="150"/>
      <c r="D23" s="150"/>
      <c r="E23" s="150"/>
      <c r="F23" s="150"/>
      <c r="G23" s="150"/>
      <c r="H23" s="150"/>
      <c r="I23" s="150"/>
      <c r="J23" s="150"/>
      <c r="K23" s="150"/>
      <c r="L23" s="152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</row>
    <row r="24" spans="1:31" s="153" customFormat="1" ht="12" customHeight="1">
      <c r="A24" s="150"/>
      <c r="B24" s="84"/>
      <c r="C24" s="150"/>
      <c r="D24" s="151" t="s">
        <v>35</v>
      </c>
      <c r="E24" s="150"/>
      <c r="F24" s="150"/>
      <c r="G24" s="150"/>
      <c r="H24" s="150"/>
      <c r="I24" s="150"/>
      <c r="J24" s="150"/>
      <c r="K24" s="150"/>
      <c r="L24" s="152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</row>
    <row r="25" spans="1:31" s="163" customFormat="1" ht="16.5" customHeight="1">
      <c r="A25" s="159"/>
      <c r="B25" s="160"/>
      <c r="C25" s="159"/>
      <c r="D25" s="159"/>
      <c r="E25" s="161" t="s">
        <v>1</v>
      </c>
      <c r="F25" s="161"/>
      <c r="G25" s="161"/>
      <c r="H25" s="161"/>
      <c r="I25" s="159"/>
      <c r="J25" s="159"/>
      <c r="K25" s="159"/>
      <c r="L25" s="162"/>
      <c r="S25" s="159"/>
      <c r="T25" s="159"/>
      <c r="U25" s="159"/>
      <c r="V25" s="159"/>
      <c r="W25" s="159"/>
      <c r="X25" s="159"/>
      <c r="Y25" s="159"/>
      <c r="Z25" s="159"/>
      <c r="AA25" s="159"/>
      <c r="AB25" s="159"/>
      <c r="AC25" s="159"/>
      <c r="AD25" s="159"/>
      <c r="AE25" s="159"/>
    </row>
    <row r="26" spans="1:31" s="153" customFormat="1" ht="6.95" customHeight="1">
      <c r="A26" s="150"/>
      <c r="B26" s="84"/>
      <c r="C26" s="150"/>
      <c r="D26" s="150"/>
      <c r="E26" s="150"/>
      <c r="F26" s="150"/>
      <c r="G26" s="150"/>
      <c r="H26" s="150"/>
      <c r="I26" s="150"/>
      <c r="J26" s="150"/>
      <c r="K26" s="150"/>
      <c r="L26" s="152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</row>
    <row r="27" spans="1:31" s="153" customFormat="1" ht="6.95" customHeight="1">
      <c r="A27" s="150"/>
      <c r="B27" s="84"/>
      <c r="C27" s="150"/>
      <c r="D27" s="164"/>
      <c r="E27" s="164"/>
      <c r="F27" s="164"/>
      <c r="G27" s="164"/>
      <c r="H27" s="164"/>
      <c r="I27" s="164"/>
      <c r="J27" s="164"/>
      <c r="K27" s="164"/>
      <c r="L27" s="152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pans="1:31" s="153" customFormat="1" ht="25.35" customHeight="1">
      <c r="A28" s="150"/>
      <c r="B28" s="84"/>
      <c r="C28" s="150"/>
      <c r="D28" s="165" t="s">
        <v>36</v>
      </c>
      <c r="E28" s="150"/>
      <c r="F28" s="150"/>
      <c r="G28" s="150"/>
      <c r="H28" s="150"/>
      <c r="I28" s="150"/>
      <c r="J28" s="166">
        <f>ROUND(J122, 2)</f>
        <v>0</v>
      </c>
      <c r="K28" s="150"/>
      <c r="L28" s="152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</row>
    <row r="29" spans="1:31" s="153" customFormat="1" ht="6.95" customHeight="1">
      <c r="A29" s="150"/>
      <c r="B29" s="84"/>
      <c r="C29" s="150"/>
      <c r="D29" s="164"/>
      <c r="E29" s="164"/>
      <c r="F29" s="164"/>
      <c r="G29" s="164"/>
      <c r="H29" s="164"/>
      <c r="I29" s="164"/>
      <c r="J29" s="164"/>
      <c r="K29" s="164"/>
      <c r="L29" s="152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pans="1:31" s="153" customFormat="1" ht="14.45" customHeight="1">
      <c r="A30" s="150"/>
      <c r="B30" s="84"/>
      <c r="C30" s="150"/>
      <c r="D30" s="150"/>
      <c r="E30" s="150"/>
      <c r="F30" s="167" t="s">
        <v>38</v>
      </c>
      <c r="G30" s="150"/>
      <c r="H30" s="150"/>
      <c r="I30" s="167" t="s">
        <v>37</v>
      </c>
      <c r="J30" s="167" t="s">
        <v>39</v>
      </c>
      <c r="K30" s="150"/>
      <c r="L30" s="152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</row>
    <row r="31" spans="1:31" s="153" customFormat="1" ht="14.45" customHeight="1">
      <c r="A31" s="150"/>
      <c r="B31" s="84"/>
      <c r="C31" s="150"/>
      <c r="D31" s="168" t="s">
        <v>40</v>
      </c>
      <c r="E31" s="151" t="s">
        <v>41</v>
      </c>
      <c r="F31" s="169">
        <f>ROUND((SUM(BE122:BE172)),  2)</f>
        <v>0</v>
      </c>
      <c r="G31" s="150"/>
      <c r="H31" s="150"/>
      <c r="I31" s="170">
        <v>0.21</v>
      </c>
      <c r="J31" s="169">
        <f>ROUND(((SUM(BE122:BE172))*I31),  2)</f>
        <v>0</v>
      </c>
      <c r="K31" s="150"/>
      <c r="L31" s="152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</row>
    <row r="32" spans="1:31" s="153" customFormat="1" ht="14.45" customHeight="1">
      <c r="A32" s="150"/>
      <c r="B32" s="84"/>
      <c r="C32" s="150"/>
      <c r="D32" s="150"/>
      <c r="E32" s="151" t="s">
        <v>42</v>
      </c>
      <c r="F32" s="169">
        <f>ROUND((SUM(BF122:BF172)),  2)</f>
        <v>0</v>
      </c>
      <c r="G32" s="150"/>
      <c r="H32" s="150"/>
      <c r="I32" s="170">
        <v>0.15</v>
      </c>
      <c r="J32" s="169">
        <f>ROUND(((SUM(BF122:BF172))*I32),  2)</f>
        <v>0</v>
      </c>
      <c r="K32" s="150"/>
      <c r="L32" s="152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</row>
    <row r="33" spans="1:31" s="153" customFormat="1" ht="14.45" hidden="1" customHeight="1">
      <c r="A33" s="150"/>
      <c r="B33" s="84"/>
      <c r="C33" s="150"/>
      <c r="D33" s="150"/>
      <c r="E33" s="151" t="s">
        <v>43</v>
      </c>
      <c r="F33" s="169">
        <f>ROUND((SUM(BG122:BG172)),  2)</f>
        <v>0</v>
      </c>
      <c r="G33" s="150"/>
      <c r="H33" s="150"/>
      <c r="I33" s="170">
        <v>0.21</v>
      </c>
      <c r="J33" s="169">
        <f>0</f>
        <v>0</v>
      </c>
      <c r="K33" s="150"/>
      <c r="L33" s="152"/>
      <c r="S33" s="150"/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  <c r="AE33" s="150"/>
    </row>
    <row r="34" spans="1:31" s="153" customFormat="1" ht="14.45" hidden="1" customHeight="1">
      <c r="A34" s="150"/>
      <c r="B34" s="84"/>
      <c r="C34" s="150"/>
      <c r="D34" s="150"/>
      <c r="E34" s="151" t="s">
        <v>44</v>
      </c>
      <c r="F34" s="169">
        <f>ROUND((SUM(BH122:BH172)),  2)</f>
        <v>0</v>
      </c>
      <c r="G34" s="150"/>
      <c r="H34" s="150"/>
      <c r="I34" s="170">
        <v>0.15</v>
      </c>
      <c r="J34" s="169">
        <f>0</f>
        <v>0</v>
      </c>
      <c r="K34" s="150"/>
      <c r="L34" s="152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0"/>
    </row>
    <row r="35" spans="1:31" s="153" customFormat="1" ht="14.45" hidden="1" customHeight="1">
      <c r="A35" s="150"/>
      <c r="B35" s="84"/>
      <c r="C35" s="150"/>
      <c r="D35" s="150"/>
      <c r="E35" s="151" t="s">
        <v>45</v>
      </c>
      <c r="F35" s="169">
        <f>ROUND((SUM(BI122:BI172)),  2)</f>
        <v>0</v>
      </c>
      <c r="G35" s="150"/>
      <c r="H35" s="150"/>
      <c r="I35" s="170">
        <v>0</v>
      </c>
      <c r="J35" s="169">
        <f>0</f>
        <v>0</v>
      </c>
      <c r="K35" s="150"/>
      <c r="L35" s="152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</row>
    <row r="36" spans="1:31" s="153" customFormat="1" ht="6.95" customHeight="1">
      <c r="A36" s="150"/>
      <c r="B36" s="84"/>
      <c r="C36" s="150"/>
      <c r="D36" s="150"/>
      <c r="E36" s="150"/>
      <c r="F36" s="150"/>
      <c r="G36" s="150"/>
      <c r="H36" s="150"/>
      <c r="I36" s="150"/>
      <c r="J36" s="150"/>
      <c r="K36" s="150"/>
      <c r="L36" s="152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50"/>
    </row>
    <row r="37" spans="1:31" s="153" customFormat="1" ht="25.35" customHeight="1">
      <c r="A37" s="150"/>
      <c r="B37" s="84"/>
      <c r="C37" s="171"/>
      <c r="D37" s="172" t="s">
        <v>46</v>
      </c>
      <c r="E37" s="173"/>
      <c r="F37" s="173"/>
      <c r="G37" s="174" t="s">
        <v>47</v>
      </c>
      <c r="H37" s="175" t="s">
        <v>48</v>
      </c>
      <c r="I37" s="173"/>
      <c r="J37" s="176">
        <f>SUM(J28:J35)</f>
        <v>0</v>
      </c>
      <c r="K37" s="177"/>
      <c r="L37" s="152"/>
      <c r="S37" s="150"/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  <c r="AE37" s="150"/>
    </row>
    <row r="38" spans="1:31" s="153" customFormat="1" ht="14.45" customHeight="1">
      <c r="A38" s="150"/>
      <c r="B38" s="84"/>
      <c r="C38" s="150"/>
      <c r="D38" s="150"/>
      <c r="E38" s="150"/>
      <c r="F38" s="150"/>
      <c r="G38" s="150"/>
      <c r="H38" s="150"/>
      <c r="I38" s="150"/>
      <c r="J38" s="150"/>
      <c r="K38" s="150"/>
      <c r="L38" s="152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</row>
    <row r="39" spans="1:31" ht="14.45" customHeight="1">
      <c r="B39" s="147"/>
      <c r="L39" s="147"/>
    </row>
    <row r="40" spans="1:31" ht="14.45" customHeight="1">
      <c r="B40" s="147"/>
      <c r="L40" s="147"/>
    </row>
    <row r="41" spans="1:31" ht="14.45" customHeight="1">
      <c r="B41" s="147"/>
      <c r="L41" s="147"/>
    </row>
    <row r="42" spans="1:31" ht="14.45" customHeight="1">
      <c r="B42" s="147"/>
      <c r="L42" s="147"/>
    </row>
    <row r="43" spans="1:31" ht="14.45" customHeight="1">
      <c r="B43" s="147"/>
      <c r="L43" s="147"/>
    </row>
    <row r="44" spans="1:31" ht="14.45" customHeight="1">
      <c r="B44" s="147"/>
      <c r="L44" s="147"/>
    </row>
    <row r="45" spans="1:31" ht="14.45" customHeight="1">
      <c r="B45" s="147"/>
      <c r="L45" s="147"/>
    </row>
    <row r="46" spans="1:31" ht="14.45" customHeight="1">
      <c r="B46" s="147"/>
      <c r="L46" s="147"/>
    </row>
    <row r="47" spans="1:31" ht="14.45" customHeight="1">
      <c r="B47" s="147"/>
      <c r="L47" s="147"/>
    </row>
    <row r="48" spans="1:31" ht="14.45" customHeight="1">
      <c r="B48" s="147"/>
      <c r="L48" s="147"/>
    </row>
    <row r="49" spans="1:31" ht="14.45" customHeight="1">
      <c r="B49" s="147"/>
      <c r="L49" s="147"/>
    </row>
    <row r="50" spans="1:31" s="153" customFormat="1" ht="14.45" customHeight="1">
      <c r="B50" s="152"/>
      <c r="D50" s="178" t="s">
        <v>49</v>
      </c>
      <c r="E50" s="179"/>
      <c r="F50" s="179"/>
      <c r="G50" s="178" t="s">
        <v>50</v>
      </c>
      <c r="H50" s="179"/>
      <c r="I50" s="179"/>
      <c r="J50" s="179"/>
      <c r="K50" s="179"/>
      <c r="L50" s="152"/>
    </row>
    <row r="51" spans="1:31">
      <c r="B51" s="147"/>
      <c r="L51" s="147"/>
    </row>
    <row r="52" spans="1:31">
      <c r="B52" s="147"/>
      <c r="L52" s="147"/>
    </row>
    <row r="53" spans="1:31">
      <c r="B53" s="147"/>
      <c r="L53" s="147"/>
    </row>
    <row r="54" spans="1:31">
      <c r="B54" s="147"/>
      <c r="L54" s="147"/>
    </row>
    <row r="55" spans="1:31">
      <c r="B55" s="147"/>
      <c r="L55" s="147"/>
    </row>
    <row r="56" spans="1:31">
      <c r="B56" s="147"/>
      <c r="L56" s="147"/>
    </row>
    <row r="57" spans="1:31">
      <c r="B57" s="147"/>
      <c r="L57" s="147"/>
    </row>
    <row r="58" spans="1:31">
      <c r="B58" s="147"/>
      <c r="L58" s="147"/>
    </row>
    <row r="59" spans="1:31">
      <c r="B59" s="147"/>
      <c r="L59" s="147"/>
    </row>
    <row r="60" spans="1:31">
      <c r="B60" s="147"/>
      <c r="L60" s="147"/>
    </row>
    <row r="61" spans="1:31" s="153" customFormat="1" ht="12.75">
      <c r="A61" s="150"/>
      <c r="B61" s="84"/>
      <c r="C61" s="150"/>
      <c r="D61" s="180" t="s">
        <v>51</v>
      </c>
      <c r="E61" s="181"/>
      <c r="F61" s="182" t="s">
        <v>52</v>
      </c>
      <c r="G61" s="180" t="s">
        <v>51</v>
      </c>
      <c r="H61" s="181"/>
      <c r="I61" s="181"/>
      <c r="J61" s="183" t="s">
        <v>52</v>
      </c>
      <c r="K61" s="181"/>
      <c r="L61" s="152"/>
      <c r="S61" s="150"/>
      <c r="T61" s="150"/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  <c r="AE61" s="150"/>
    </row>
    <row r="62" spans="1:31">
      <c r="B62" s="147"/>
      <c r="L62" s="147"/>
    </row>
    <row r="63" spans="1:31">
      <c r="B63" s="147"/>
      <c r="L63" s="147"/>
    </row>
    <row r="64" spans="1:31">
      <c r="B64" s="147"/>
      <c r="L64" s="147"/>
    </row>
    <row r="65" spans="1:31" s="153" customFormat="1" ht="12.75">
      <c r="A65" s="150"/>
      <c r="B65" s="84"/>
      <c r="C65" s="150"/>
      <c r="D65" s="178" t="s">
        <v>53</v>
      </c>
      <c r="E65" s="184"/>
      <c r="F65" s="184"/>
      <c r="G65" s="178" t="s">
        <v>54</v>
      </c>
      <c r="H65" s="184"/>
      <c r="I65" s="184"/>
      <c r="J65" s="184"/>
      <c r="K65" s="184"/>
      <c r="L65" s="152"/>
      <c r="S65" s="150"/>
      <c r="T65" s="150"/>
      <c r="U65" s="150"/>
      <c r="V65" s="150"/>
      <c r="W65" s="150"/>
      <c r="X65" s="150"/>
      <c r="Y65" s="150"/>
      <c r="Z65" s="150"/>
      <c r="AA65" s="150"/>
      <c r="AB65" s="150"/>
      <c r="AC65" s="150"/>
      <c r="AD65" s="150"/>
      <c r="AE65" s="150"/>
    </row>
    <row r="66" spans="1:31">
      <c r="B66" s="147"/>
      <c r="L66" s="147"/>
    </row>
    <row r="67" spans="1:31">
      <c r="B67" s="147"/>
      <c r="L67" s="147"/>
    </row>
    <row r="68" spans="1:31">
      <c r="B68" s="147"/>
      <c r="L68" s="147"/>
    </row>
    <row r="69" spans="1:31">
      <c r="B69" s="147"/>
      <c r="L69" s="147"/>
    </row>
    <row r="70" spans="1:31">
      <c r="B70" s="147"/>
      <c r="L70" s="147"/>
    </row>
    <row r="71" spans="1:31">
      <c r="B71" s="147"/>
      <c r="L71" s="147"/>
    </row>
    <row r="72" spans="1:31">
      <c r="B72" s="147"/>
      <c r="L72" s="147"/>
    </row>
    <row r="73" spans="1:31">
      <c r="B73" s="147"/>
      <c r="L73" s="147"/>
    </row>
    <row r="74" spans="1:31">
      <c r="B74" s="147"/>
      <c r="L74" s="147"/>
    </row>
    <row r="75" spans="1:31">
      <c r="B75" s="147"/>
      <c r="L75" s="147"/>
    </row>
    <row r="76" spans="1:31" s="153" customFormat="1" ht="12.75">
      <c r="A76" s="150"/>
      <c r="B76" s="84"/>
      <c r="C76" s="150"/>
      <c r="D76" s="180" t="s">
        <v>51</v>
      </c>
      <c r="E76" s="181"/>
      <c r="F76" s="182" t="s">
        <v>52</v>
      </c>
      <c r="G76" s="180" t="s">
        <v>51</v>
      </c>
      <c r="H76" s="181"/>
      <c r="I76" s="181"/>
      <c r="J76" s="183" t="s">
        <v>52</v>
      </c>
      <c r="K76" s="181"/>
      <c r="L76" s="152"/>
      <c r="S76" s="150"/>
      <c r="T76" s="150"/>
      <c r="U76" s="150"/>
      <c r="V76" s="150"/>
      <c r="W76" s="150"/>
      <c r="X76" s="150"/>
      <c r="Y76" s="150"/>
      <c r="Z76" s="150"/>
      <c r="AA76" s="150"/>
      <c r="AB76" s="150"/>
      <c r="AC76" s="150"/>
      <c r="AD76" s="150"/>
      <c r="AE76" s="150"/>
    </row>
    <row r="77" spans="1:31" s="153" customFormat="1" ht="14.45" customHeight="1">
      <c r="A77" s="150"/>
      <c r="B77" s="185"/>
      <c r="C77" s="186"/>
      <c r="D77" s="186"/>
      <c r="E77" s="186"/>
      <c r="F77" s="186"/>
      <c r="G77" s="186"/>
      <c r="H77" s="186"/>
      <c r="I77" s="186"/>
      <c r="J77" s="186"/>
      <c r="K77" s="186"/>
      <c r="L77" s="152"/>
      <c r="S77" s="150"/>
      <c r="T77" s="150"/>
      <c r="U77" s="150"/>
      <c r="V77" s="150"/>
      <c r="W77" s="150"/>
      <c r="X77" s="150"/>
      <c r="Y77" s="150"/>
      <c r="Z77" s="150"/>
      <c r="AA77" s="150"/>
      <c r="AB77" s="150"/>
      <c r="AC77" s="150"/>
      <c r="AD77" s="150"/>
      <c r="AE77" s="150"/>
    </row>
    <row r="81" spans="1:47" s="153" customFormat="1" ht="6.95" customHeight="1">
      <c r="A81" s="150"/>
      <c r="B81" s="187"/>
      <c r="C81" s="188"/>
      <c r="D81" s="188"/>
      <c r="E81" s="188"/>
      <c r="F81" s="188"/>
      <c r="G81" s="188"/>
      <c r="H81" s="188"/>
      <c r="I81" s="188"/>
      <c r="J81" s="188"/>
      <c r="K81" s="188"/>
      <c r="L81" s="152"/>
      <c r="S81" s="150"/>
      <c r="T81" s="150"/>
      <c r="U81" s="150"/>
      <c r="V81" s="150"/>
      <c r="W81" s="150"/>
      <c r="X81" s="150"/>
      <c r="Y81" s="150"/>
      <c r="Z81" s="150"/>
      <c r="AA81" s="150"/>
      <c r="AB81" s="150"/>
      <c r="AC81" s="150"/>
      <c r="AD81" s="150"/>
      <c r="AE81" s="150"/>
    </row>
    <row r="82" spans="1:47" s="153" customFormat="1" ht="24.95" customHeight="1">
      <c r="A82" s="150"/>
      <c r="B82" s="229"/>
      <c r="C82" s="230" t="s">
        <v>87</v>
      </c>
      <c r="D82" s="231"/>
      <c r="E82" s="231"/>
      <c r="F82" s="231"/>
      <c r="G82" s="231"/>
      <c r="H82" s="231"/>
      <c r="I82" s="231"/>
      <c r="J82" s="231"/>
      <c r="K82" s="231"/>
      <c r="L82" s="152"/>
      <c r="S82" s="150"/>
      <c r="T82" s="150"/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  <c r="AE82" s="150"/>
    </row>
    <row r="83" spans="1:47" s="153" customFormat="1" ht="6.95" customHeight="1">
      <c r="A83" s="150"/>
      <c r="B83" s="229"/>
      <c r="C83" s="231"/>
      <c r="D83" s="231"/>
      <c r="E83" s="231"/>
      <c r="F83" s="231"/>
      <c r="G83" s="231"/>
      <c r="H83" s="231"/>
      <c r="I83" s="231"/>
      <c r="J83" s="231"/>
      <c r="K83" s="231"/>
      <c r="L83" s="152"/>
      <c r="S83" s="150"/>
      <c r="T83" s="150"/>
      <c r="U83" s="150"/>
      <c r="V83" s="150"/>
      <c r="W83" s="150"/>
      <c r="X83" s="150"/>
      <c r="Y83" s="150"/>
      <c r="Z83" s="150"/>
      <c r="AA83" s="150"/>
      <c r="AB83" s="150"/>
      <c r="AC83" s="150"/>
      <c r="AD83" s="150"/>
      <c r="AE83" s="150"/>
    </row>
    <row r="84" spans="1:47" s="153" customFormat="1" ht="12" customHeight="1">
      <c r="A84" s="150"/>
      <c r="B84" s="229"/>
      <c r="C84" s="232" t="s">
        <v>16</v>
      </c>
      <c r="D84" s="231"/>
      <c r="E84" s="231"/>
      <c r="F84" s="231"/>
      <c r="G84" s="231"/>
      <c r="H84" s="231"/>
      <c r="I84" s="231"/>
      <c r="J84" s="231"/>
      <c r="K84" s="231"/>
      <c r="L84" s="152"/>
      <c r="S84" s="150"/>
      <c r="T84" s="150"/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  <c r="AE84" s="150"/>
    </row>
    <row r="85" spans="1:47" s="153" customFormat="1" ht="30" customHeight="1">
      <c r="A85" s="150"/>
      <c r="B85" s="229"/>
      <c r="C85" s="231"/>
      <c r="D85" s="231"/>
      <c r="E85" s="233" t="str">
        <f>E7</f>
        <v>Oprava komunikace Hrachovec  - ABS- SO02 - III-01873 - č.p.290</v>
      </c>
      <c r="F85" s="234"/>
      <c r="G85" s="234"/>
      <c r="H85" s="234"/>
      <c r="I85" s="231"/>
      <c r="J85" s="231"/>
      <c r="K85" s="231"/>
      <c r="L85" s="152"/>
      <c r="S85" s="150"/>
      <c r="T85" s="150"/>
      <c r="U85" s="150"/>
      <c r="V85" s="150"/>
      <c r="W85" s="150"/>
      <c r="X85" s="150"/>
      <c r="Y85" s="150"/>
      <c r="Z85" s="150"/>
      <c r="AA85" s="150"/>
      <c r="AB85" s="150"/>
      <c r="AC85" s="150"/>
      <c r="AD85" s="150"/>
      <c r="AE85" s="150"/>
    </row>
    <row r="86" spans="1:47" s="153" customFormat="1" ht="6.95" customHeight="1">
      <c r="A86" s="150"/>
      <c r="B86" s="229"/>
      <c r="C86" s="231"/>
      <c r="D86" s="231"/>
      <c r="E86" s="231"/>
      <c r="F86" s="231"/>
      <c r="G86" s="231"/>
      <c r="H86" s="231"/>
      <c r="I86" s="231"/>
      <c r="J86" s="231"/>
      <c r="K86" s="231"/>
      <c r="L86" s="152"/>
      <c r="S86" s="150"/>
      <c r="T86" s="150"/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47" s="153" customFormat="1" ht="12" customHeight="1">
      <c r="A87" s="150"/>
      <c r="B87" s="229"/>
      <c r="C87" s="232" t="s">
        <v>20</v>
      </c>
      <c r="D87" s="231"/>
      <c r="E87" s="231"/>
      <c r="F87" s="235" t="str">
        <f>F10</f>
        <v>Valašské Meziříčí</v>
      </c>
      <c r="G87" s="231"/>
      <c r="H87" s="231"/>
      <c r="I87" s="232" t="s">
        <v>22</v>
      </c>
      <c r="J87" s="236" t="str">
        <f>IF(J10="","",J10)</f>
        <v>10. 1. 2022</v>
      </c>
      <c r="K87" s="231"/>
      <c r="L87" s="152"/>
      <c r="S87" s="150"/>
      <c r="T87" s="150"/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47" s="153" customFormat="1" ht="6.95" customHeight="1">
      <c r="A88" s="150"/>
      <c r="B88" s="229"/>
      <c r="C88" s="231"/>
      <c r="D88" s="231"/>
      <c r="E88" s="231"/>
      <c r="F88" s="231"/>
      <c r="G88" s="231"/>
      <c r="H88" s="231"/>
      <c r="I88" s="231"/>
      <c r="J88" s="231"/>
      <c r="K88" s="231"/>
      <c r="L88" s="152"/>
      <c r="S88" s="150"/>
      <c r="T88" s="150"/>
      <c r="U88" s="150"/>
      <c r="V88" s="150"/>
      <c r="W88" s="150"/>
      <c r="X88" s="150"/>
      <c r="Y88" s="150"/>
      <c r="Z88" s="150"/>
      <c r="AA88" s="150"/>
      <c r="AB88" s="150"/>
      <c r="AC88" s="150"/>
      <c r="AD88" s="150"/>
      <c r="AE88" s="150"/>
    </row>
    <row r="89" spans="1:47" s="153" customFormat="1" ht="15.2" customHeight="1">
      <c r="A89" s="150"/>
      <c r="B89" s="229"/>
      <c r="C89" s="232" t="s">
        <v>24</v>
      </c>
      <c r="D89" s="231"/>
      <c r="E89" s="231"/>
      <c r="F89" s="235" t="str">
        <f>E13</f>
        <v>Město Valašské Meziříčí</v>
      </c>
      <c r="G89" s="231"/>
      <c r="H89" s="231"/>
      <c r="I89" s="232" t="s">
        <v>30</v>
      </c>
      <c r="J89" s="237" t="str">
        <f>E19</f>
        <v xml:space="preserve"> </v>
      </c>
      <c r="K89" s="231"/>
      <c r="L89" s="152"/>
      <c r="S89" s="150"/>
      <c r="T89" s="150"/>
      <c r="U89" s="150"/>
      <c r="V89" s="150"/>
      <c r="W89" s="150"/>
      <c r="X89" s="150"/>
      <c r="Y89" s="150"/>
      <c r="Z89" s="150"/>
      <c r="AA89" s="150"/>
      <c r="AB89" s="150"/>
      <c r="AC89" s="150"/>
      <c r="AD89" s="150"/>
      <c r="AE89" s="150"/>
    </row>
    <row r="90" spans="1:47" s="153" customFormat="1" ht="15.2" customHeight="1">
      <c r="A90" s="150"/>
      <c r="B90" s="229"/>
      <c r="C90" s="232" t="s">
        <v>28</v>
      </c>
      <c r="D90" s="231"/>
      <c r="E90" s="231"/>
      <c r="F90" s="235" t="str">
        <f>IF(E16="","",E16)</f>
        <v>Vyplň údaj</v>
      </c>
      <c r="G90" s="231"/>
      <c r="H90" s="231"/>
      <c r="I90" s="232" t="s">
        <v>33</v>
      </c>
      <c r="J90" s="237" t="str">
        <f>E22</f>
        <v>Fajfrová Irena</v>
      </c>
      <c r="K90" s="231"/>
      <c r="L90" s="152"/>
      <c r="S90" s="150"/>
      <c r="T90" s="150"/>
      <c r="U90" s="150"/>
      <c r="V90" s="150"/>
      <c r="W90" s="150"/>
      <c r="X90" s="150"/>
      <c r="Y90" s="150"/>
      <c r="Z90" s="150"/>
      <c r="AA90" s="150"/>
      <c r="AB90" s="150"/>
      <c r="AC90" s="150"/>
      <c r="AD90" s="150"/>
      <c r="AE90" s="150"/>
    </row>
    <row r="91" spans="1:47" s="153" customFormat="1" ht="10.35" customHeight="1">
      <c r="A91" s="150"/>
      <c r="B91" s="229"/>
      <c r="C91" s="231"/>
      <c r="D91" s="231"/>
      <c r="E91" s="231"/>
      <c r="F91" s="231"/>
      <c r="G91" s="231"/>
      <c r="H91" s="231"/>
      <c r="I91" s="231"/>
      <c r="J91" s="231"/>
      <c r="K91" s="231"/>
      <c r="L91" s="152"/>
      <c r="S91" s="150"/>
      <c r="T91" s="150"/>
      <c r="U91" s="150"/>
      <c r="V91" s="150"/>
      <c r="W91" s="150"/>
      <c r="X91" s="150"/>
      <c r="Y91" s="150"/>
      <c r="Z91" s="150"/>
      <c r="AA91" s="150"/>
      <c r="AB91" s="150"/>
      <c r="AC91" s="150"/>
      <c r="AD91" s="150"/>
      <c r="AE91" s="150"/>
    </row>
    <row r="92" spans="1:47" s="153" customFormat="1" ht="29.25" customHeight="1">
      <c r="A92" s="150"/>
      <c r="B92" s="229"/>
      <c r="C92" s="238" t="s">
        <v>88</v>
      </c>
      <c r="D92" s="239"/>
      <c r="E92" s="239"/>
      <c r="F92" s="239"/>
      <c r="G92" s="239"/>
      <c r="H92" s="239"/>
      <c r="I92" s="239"/>
      <c r="J92" s="240" t="s">
        <v>89</v>
      </c>
      <c r="K92" s="239"/>
      <c r="L92" s="152"/>
      <c r="S92" s="150"/>
      <c r="T92" s="150"/>
      <c r="U92" s="150"/>
      <c r="V92" s="150"/>
      <c r="W92" s="150"/>
      <c r="X92" s="150"/>
      <c r="Y92" s="150"/>
      <c r="Z92" s="150"/>
      <c r="AA92" s="150"/>
      <c r="AB92" s="150"/>
      <c r="AC92" s="150"/>
      <c r="AD92" s="150"/>
      <c r="AE92" s="150"/>
    </row>
    <row r="93" spans="1:47" s="153" customFormat="1" ht="10.35" customHeight="1">
      <c r="A93" s="150"/>
      <c r="B93" s="229"/>
      <c r="C93" s="231"/>
      <c r="D93" s="231"/>
      <c r="E93" s="231"/>
      <c r="F93" s="231"/>
      <c r="G93" s="231"/>
      <c r="H93" s="231"/>
      <c r="I93" s="231"/>
      <c r="J93" s="231"/>
      <c r="K93" s="231"/>
      <c r="L93" s="152"/>
      <c r="S93" s="150"/>
      <c r="T93" s="150"/>
      <c r="U93" s="150"/>
      <c r="V93" s="150"/>
      <c r="W93" s="150"/>
      <c r="X93" s="150"/>
      <c r="Y93" s="150"/>
      <c r="Z93" s="150"/>
      <c r="AA93" s="150"/>
      <c r="AB93" s="150"/>
      <c r="AC93" s="150"/>
      <c r="AD93" s="150"/>
      <c r="AE93" s="150"/>
    </row>
    <row r="94" spans="1:47" s="153" customFormat="1" ht="22.9" customHeight="1">
      <c r="A94" s="150"/>
      <c r="B94" s="229"/>
      <c r="C94" s="241" t="s">
        <v>90</v>
      </c>
      <c r="D94" s="231"/>
      <c r="E94" s="231"/>
      <c r="F94" s="231"/>
      <c r="G94" s="231"/>
      <c r="H94" s="231"/>
      <c r="I94" s="231"/>
      <c r="J94" s="242">
        <f>J122</f>
        <v>0</v>
      </c>
      <c r="K94" s="231"/>
      <c r="L94" s="152"/>
      <c r="S94" s="150"/>
      <c r="T94" s="150"/>
      <c r="U94" s="150"/>
      <c r="V94" s="150"/>
      <c r="W94" s="150"/>
      <c r="X94" s="150"/>
      <c r="Y94" s="150"/>
      <c r="Z94" s="150"/>
      <c r="AA94" s="150"/>
      <c r="AB94" s="150"/>
      <c r="AC94" s="150"/>
      <c r="AD94" s="150"/>
      <c r="AE94" s="150"/>
      <c r="AU94" s="143" t="s">
        <v>91</v>
      </c>
    </row>
    <row r="95" spans="1:47" s="189" customFormat="1" ht="24.95" customHeight="1">
      <c r="B95" s="243"/>
      <c r="C95" s="244"/>
      <c r="D95" s="245" t="s">
        <v>92</v>
      </c>
      <c r="E95" s="246"/>
      <c r="F95" s="246"/>
      <c r="G95" s="246"/>
      <c r="H95" s="246"/>
      <c r="I95" s="246"/>
      <c r="J95" s="247">
        <f>J123</f>
        <v>0</v>
      </c>
      <c r="K95" s="244"/>
      <c r="L95" s="190"/>
    </row>
    <row r="96" spans="1:47" s="191" customFormat="1" ht="19.899999999999999" customHeight="1">
      <c r="B96" s="248"/>
      <c r="C96" s="249"/>
      <c r="D96" s="250" t="s">
        <v>93</v>
      </c>
      <c r="E96" s="251"/>
      <c r="F96" s="251"/>
      <c r="G96" s="251"/>
      <c r="H96" s="251"/>
      <c r="I96" s="251"/>
      <c r="J96" s="252">
        <f>J124</f>
        <v>0</v>
      </c>
      <c r="K96" s="249"/>
      <c r="L96" s="192"/>
    </row>
    <row r="97" spans="1:31" s="191" customFormat="1" ht="19.899999999999999" customHeight="1">
      <c r="B97" s="248"/>
      <c r="C97" s="249"/>
      <c r="D97" s="250" t="s">
        <v>94</v>
      </c>
      <c r="E97" s="251"/>
      <c r="F97" s="251"/>
      <c r="G97" s="251"/>
      <c r="H97" s="251"/>
      <c r="I97" s="251"/>
      <c r="J97" s="252">
        <f>J146</f>
        <v>0</v>
      </c>
      <c r="K97" s="249"/>
      <c r="L97" s="192"/>
    </row>
    <row r="98" spans="1:31" s="191" customFormat="1" ht="19.899999999999999" customHeight="1">
      <c r="B98" s="248"/>
      <c r="C98" s="249"/>
      <c r="D98" s="250" t="s">
        <v>95</v>
      </c>
      <c r="E98" s="251"/>
      <c r="F98" s="251"/>
      <c r="G98" s="251"/>
      <c r="H98" s="251"/>
      <c r="I98" s="251"/>
      <c r="J98" s="252">
        <f>J152</f>
        <v>0</v>
      </c>
      <c r="K98" s="249"/>
      <c r="L98" s="192"/>
    </row>
    <row r="99" spans="1:31" s="191" customFormat="1" ht="19.899999999999999" customHeight="1">
      <c r="B99" s="248"/>
      <c r="C99" s="249"/>
      <c r="D99" s="250" t="s">
        <v>96</v>
      </c>
      <c r="E99" s="251"/>
      <c r="F99" s="251"/>
      <c r="G99" s="251"/>
      <c r="H99" s="251"/>
      <c r="I99" s="251"/>
      <c r="J99" s="252">
        <f>J155</f>
        <v>0</v>
      </c>
      <c r="K99" s="249"/>
      <c r="L99" s="192"/>
    </row>
    <row r="100" spans="1:31" s="191" customFormat="1" ht="19.899999999999999" customHeight="1">
      <c r="B100" s="248"/>
      <c r="C100" s="249"/>
      <c r="D100" s="250" t="s">
        <v>97</v>
      </c>
      <c r="E100" s="251"/>
      <c r="F100" s="251"/>
      <c r="G100" s="251"/>
      <c r="H100" s="251"/>
      <c r="I100" s="251"/>
      <c r="J100" s="252">
        <f>J158</f>
        <v>0</v>
      </c>
      <c r="K100" s="249"/>
      <c r="L100" s="192"/>
    </row>
    <row r="101" spans="1:31" s="191" customFormat="1" ht="19.899999999999999" customHeight="1">
      <c r="B101" s="248"/>
      <c r="C101" s="249"/>
      <c r="D101" s="250" t="s">
        <v>98</v>
      </c>
      <c r="E101" s="251"/>
      <c r="F101" s="251"/>
      <c r="G101" s="251"/>
      <c r="H101" s="251"/>
      <c r="I101" s="251"/>
      <c r="J101" s="252">
        <f>J166</f>
        <v>0</v>
      </c>
      <c r="K101" s="249"/>
      <c r="L101" s="192"/>
    </row>
    <row r="102" spans="1:31" s="189" customFormat="1" ht="24.95" customHeight="1">
      <c r="B102" s="243"/>
      <c r="C102" s="244"/>
      <c r="D102" s="245" t="s">
        <v>99</v>
      </c>
      <c r="E102" s="246"/>
      <c r="F102" s="246"/>
      <c r="G102" s="246"/>
      <c r="H102" s="246"/>
      <c r="I102" s="246"/>
      <c r="J102" s="247">
        <f>J168</f>
        <v>0</v>
      </c>
      <c r="K102" s="244"/>
      <c r="L102" s="190"/>
    </row>
    <row r="103" spans="1:31" s="191" customFormat="1" ht="19.899999999999999" customHeight="1">
      <c r="B103" s="248"/>
      <c r="C103" s="249"/>
      <c r="D103" s="250" t="s">
        <v>100</v>
      </c>
      <c r="E103" s="251"/>
      <c r="F103" s="251"/>
      <c r="G103" s="251"/>
      <c r="H103" s="251"/>
      <c r="I103" s="251"/>
      <c r="J103" s="252">
        <f>J169</f>
        <v>0</v>
      </c>
      <c r="K103" s="249"/>
      <c r="L103" s="192"/>
    </row>
    <row r="104" spans="1:31" s="191" customFormat="1" ht="19.899999999999999" customHeight="1">
      <c r="B104" s="248"/>
      <c r="C104" s="249"/>
      <c r="D104" s="250" t="s">
        <v>101</v>
      </c>
      <c r="E104" s="251"/>
      <c r="F104" s="251"/>
      <c r="G104" s="251"/>
      <c r="H104" s="251"/>
      <c r="I104" s="251"/>
      <c r="J104" s="252">
        <f>J171</f>
        <v>0</v>
      </c>
      <c r="K104" s="249"/>
      <c r="L104" s="192"/>
    </row>
    <row r="105" spans="1:31" s="153" customFormat="1" ht="21.75" customHeight="1">
      <c r="A105" s="150"/>
      <c r="B105" s="229"/>
      <c r="C105" s="231"/>
      <c r="D105" s="231"/>
      <c r="E105" s="231"/>
      <c r="F105" s="231"/>
      <c r="G105" s="231"/>
      <c r="H105" s="231"/>
      <c r="I105" s="231"/>
      <c r="J105" s="231"/>
      <c r="K105" s="231"/>
      <c r="L105" s="152"/>
      <c r="S105" s="150"/>
      <c r="T105" s="150"/>
      <c r="U105" s="150"/>
      <c r="V105" s="150"/>
      <c r="W105" s="150"/>
      <c r="X105" s="150"/>
      <c r="Y105" s="150"/>
      <c r="Z105" s="150"/>
      <c r="AA105" s="150"/>
      <c r="AB105" s="150"/>
      <c r="AC105" s="150"/>
      <c r="AD105" s="150"/>
      <c r="AE105" s="150"/>
    </row>
    <row r="106" spans="1:31" s="153" customFormat="1" ht="6.95" customHeight="1">
      <c r="A106" s="150"/>
      <c r="B106" s="253"/>
      <c r="C106" s="254"/>
      <c r="D106" s="254"/>
      <c r="E106" s="254"/>
      <c r="F106" s="254"/>
      <c r="G106" s="254"/>
      <c r="H106" s="254"/>
      <c r="I106" s="254"/>
      <c r="J106" s="254"/>
      <c r="K106" s="254"/>
      <c r="L106" s="152"/>
      <c r="S106" s="150"/>
      <c r="T106" s="150"/>
      <c r="U106" s="150"/>
      <c r="V106" s="150"/>
      <c r="W106" s="150"/>
      <c r="X106" s="150"/>
      <c r="Y106" s="150"/>
      <c r="Z106" s="150"/>
      <c r="AA106" s="150"/>
      <c r="AB106" s="150"/>
      <c r="AC106" s="150"/>
      <c r="AD106" s="150"/>
      <c r="AE106" s="150"/>
    </row>
    <row r="107" spans="1:31">
      <c r="B107" s="255"/>
      <c r="C107" s="255"/>
      <c r="D107" s="255"/>
      <c r="E107" s="255"/>
      <c r="F107" s="255"/>
      <c r="G107" s="255"/>
      <c r="H107" s="255"/>
      <c r="I107" s="255"/>
      <c r="J107" s="255"/>
      <c r="K107" s="255"/>
    </row>
    <row r="108" spans="1:31">
      <c r="B108" s="255"/>
      <c r="C108" s="255"/>
      <c r="D108" s="255"/>
      <c r="E108" s="255"/>
      <c r="F108" s="255"/>
      <c r="G108" s="255"/>
      <c r="H108" s="255"/>
      <c r="I108" s="255"/>
      <c r="J108" s="255"/>
      <c r="K108" s="255"/>
    </row>
    <row r="109" spans="1:31">
      <c r="B109" s="255"/>
      <c r="C109" s="255"/>
      <c r="D109" s="255"/>
      <c r="E109" s="255"/>
      <c r="F109" s="255"/>
      <c r="G109" s="255"/>
      <c r="H109" s="255"/>
      <c r="I109" s="255"/>
      <c r="J109" s="255"/>
      <c r="K109" s="255"/>
    </row>
    <row r="110" spans="1:31" s="153" customFormat="1" ht="6.95" customHeight="1">
      <c r="A110" s="150"/>
      <c r="B110" s="256"/>
      <c r="C110" s="257"/>
      <c r="D110" s="257"/>
      <c r="E110" s="257"/>
      <c r="F110" s="257"/>
      <c r="G110" s="257"/>
      <c r="H110" s="257"/>
      <c r="I110" s="257"/>
      <c r="J110" s="257"/>
      <c r="K110" s="257"/>
      <c r="L110" s="152"/>
      <c r="S110" s="150"/>
      <c r="T110" s="150"/>
      <c r="U110" s="150"/>
      <c r="V110" s="150"/>
      <c r="W110" s="150"/>
      <c r="X110" s="150"/>
      <c r="Y110" s="150"/>
      <c r="Z110" s="150"/>
      <c r="AA110" s="150"/>
      <c r="AB110" s="150"/>
      <c r="AC110" s="150"/>
      <c r="AD110" s="150"/>
      <c r="AE110" s="150"/>
    </row>
    <row r="111" spans="1:31" s="153" customFormat="1" ht="24.95" customHeight="1">
      <c r="A111" s="150"/>
      <c r="B111" s="229"/>
      <c r="C111" s="230" t="s">
        <v>102</v>
      </c>
      <c r="D111" s="231"/>
      <c r="E111" s="231"/>
      <c r="F111" s="231"/>
      <c r="G111" s="231"/>
      <c r="H111" s="231"/>
      <c r="I111" s="231"/>
      <c r="J111" s="231"/>
      <c r="K111" s="231"/>
      <c r="L111" s="152"/>
      <c r="S111" s="150"/>
      <c r="T111" s="150"/>
      <c r="U111" s="150"/>
      <c r="V111" s="150"/>
      <c r="W111" s="150"/>
      <c r="X111" s="150"/>
      <c r="Y111" s="150"/>
      <c r="Z111" s="150"/>
      <c r="AA111" s="150"/>
      <c r="AB111" s="150"/>
      <c r="AC111" s="150"/>
      <c r="AD111" s="150"/>
      <c r="AE111" s="150"/>
    </row>
    <row r="112" spans="1:31" s="153" customFormat="1" ht="6.95" customHeight="1">
      <c r="A112" s="150"/>
      <c r="B112" s="229"/>
      <c r="C112" s="231"/>
      <c r="D112" s="231"/>
      <c r="E112" s="231"/>
      <c r="F112" s="231"/>
      <c r="G112" s="231"/>
      <c r="H112" s="231"/>
      <c r="I112" s="231"/>
      <c r="J112" s="231"/>
      <c r="K112" s="231"/>
      <c r="L112" s="152"/>
      <c r="S112" s="150"/>
      <c r="T112" s="150"/>
      <c r="U112" s="150"/>
      <c r="V112" s="150"/>
      <c r="W112" s="150"/>
      <c r="X112" s="150"/>
      <c r="Y112" s="150"/>
      <c r="Z112" s="150"/>
      <c r="AA112" s="150"/>
      <c r="AB112" s="150"/>
      <c r="AC112" s="150"/>
      <c r="AD112" s="150"/>
      <c r="AE112" s="150"/>
    </row>
    <row r="113" spans="1:65" s="153" customFormat="1" ht="12" customHeight="1">
      <c r="A113" s="150"/>
      <c r="B113" s="229"/>
      <c r="C113" s="232" t="s">
        <v>16</v>
      </c>
      <c r="D113" s="231"/>
      <c r="E113" s="231"/>
      <c r="F113" s="231"/>
      <c r="G113" s="231"/>
      <c r="H113" s="231"/>
      <c r="I113" s="231"/>
      <c r="J113" s="231"/>
      <c r="K113" s="231"/>
      <c r="L113" s="152"/>
      <c r="S113" s="150"/>
      <c r="T113" s="150"/>
      <c r="U113" s="150"/>
      <c r="V113" s="150"/>
      <c r="W113" s="150"/>
      <c r="X113" s="150"/>
      <c r="Y113" s="150"/>
      <c r="Z113" s="150"/>
      <c r="AA113" s="150"/>
      <c r="AB113" s="150"/>
      <c r="AC113" s="150"/>
      <c r="AD113" s="150"/>
      <c r="AE113" s="150"/>
    </row>
    <row r="114" spans="1:65" s="153" customFormat="1" ht="30" customHeight="1">
      <c r="A114" s="150"/>
      <c r="B114" s="229"/>
      <c r="C114" s="231"/>
      <c r="D114" s="231"/>
      <c r="E114" s="233" t="str">
        <f>E7</f>
        <v>Oprava komunikace Hrachovec  - ABS- SO02 - III-01873 - č.p.290</v>
      </c>
      <c r="F114" s="234"/>
      <c r="G114" s="234"/>
      <c r="H114" s="234"/>
      <c r="I114" s="231"/>
      <c r="J114" s="231"/>
      <c r="K114" s="231"/>
      <c r="L114" s="152"/>
      <c r="S114" s="150"/>
      <c r="T114" s="150"/>
      <c r="U114" s="150"/>
      <c r="V114" s="150"/>
      <c r="W114" s="150"/>
      <c r="X114" s="150"/>
      <c r="Y114" s="150"/>
      <c r="Z114" s="150"/>
      <c r="AA114" s="150"/>
      <c r="AB114" s="150"/>
      <c r="AC114" s="150"/>
      <c r="AD114" s="150"/>
      <c r="AE114" s="150"/>
    </row>
    <row r="115" spans="1:65" s="153" customFormat="1" ht="6.95" customHeight="1">
      <c r="A115" s="150"/>
      <c r="B115" s="229"/>
      <c r="C115" s="231"/>
      <c r="D115" s="231"/>
      <c r="E115" s="231"/>
      <c r="F115" s="231"/>
      <c r="G115" s="231"/>
      <c r="H115" s="231"/>
      <c r="I115" s="231"/>
      <c r="J115" s="231"/>
      <c r="K115" s="231"/>
      <c r="L115" s="152"/>
      <c r="S115" s="150"/>
      <c r="T115" s="150"/>
      <c r="U115" s="150"/>
      <c r="V115" s="150"/>
      <c r="W115" s="150"/>
      <c r="X115" s="150"/>
      <c r="Y115" s="150"/>
      <c r="Z115" s="150"/>
      <c r="AA115" s="150"/>
      <c r="AB115" s="150"/>
      <c r="AC115" s="150"/>
      <c r="AD115" s="150"/>
      <c r="AE115" s="150"/>
    </row>
    <row r="116" spans="1:65" s="153" customFormat="1" ht="12" customHeight="1">
      <c r="A116" s="150"/>
      <c r="B116" s="229"/>
      <c r="C116" s="232" t="s">
        <v>20</v>
      </c>
      <c r="D116" s="231"/>
      <c r="E116" s="231"/>
      <c r="F116" s="235" t="str">
        <f>F10</f>
        <v>Valašské Meziříčí</v>
      </c>
      <c r="G116" s="231"/>
      <c r="H116" s="231"/>
      <c r="I116" s="232" t="s">
        <v>22</v>
      </c>
      <c r="J116" s="236" t="str">
        <f>IF(J10="","",J10)</f>
        <v>10. 1. 2022</v>
      </c>
      <c r="K116" s="231"/>
      <c r="L116" s="152"/>
      <c r="S116" s="150"/>
      <c r="T116" s="150"/>
      <c r="U116" s="150"/>
      <c r="V116" s="150"/>
      <c r="W116" s="150"/>
      <c r="X116" s="150"/>
      <c r="Y116" s="150"/>
      <c r="Z116" s="150"/>
      <c r="AA116" s="150"/>
      <c r="AB116" s="150"/>
      <c r="AC116" s="150"/>
      <c r="AD116" s="150"/>
      <c r="AE116" s="150"/>
    </row>
    <row r="117" spans="1:65" s="153" customFormat="1" ht="6.95" customHeight="1">
      <c r="A117" s="150"/>
      <c r="B117" s="229"/>
      <c r="C117" s="231"/>
      <c r="D117" s="231"/>
      <c r="E117" s="231"/>
      <c r="F117" s="231"/>
      <c r="G117" s="231"/>
      <c r="H117" s="231"/>
      <c r="I117" s="231"/>
      <c r="J117" s="231"/>
      <c r="K117" s="231"/>
      <c r="L117" s="152"/>
      <c r="S117" s="150"/>
      <c r="T117" s="150"/>
      <c r="U117" s="150"/>
      <c r="V117" s="150"/>
      <c r="W117" s="150"/>
      <c r="X117" s="150"/>
      <c r="Y117" s="150"/>
      <c r="Z117" s="150"/>
      <c r="AA117" s="150"/>
      <c r="AB117" s="150"/>
      <c r="AC117" s="150"/>
      <c r="AD117" s="150"/>
      <c r="AE117" s="150"/>
    </row>
    <row r="118" spans="1:65" s="153" customFormat="1" ht="15.2" customHeight="1">
      <c r="A118" s="150"/>
      <c r="B118" s="229"/>
      <c r="C118" s="232" t="s">
        <v>24</v>
      </c>
      <c r="D118" s="231"/>
      <c r="E118" s="231"/>
      <c r="F118" s="235" t="str">
        <f>E13</f>
        <v>Město Valašské Meziříčí</v>
      </c>
      <c r="G118" s="231"/>
      <c r="H118" s="231"/>
      <c r="I118" s="232" t="s">
        <v>30</v>
      </c>
      <c r="J118" s="237" t="str">
        <f>E19</f>
        <v xml:space="preserve"> </v>
      </c>
      <c r="K118" s="231"/>
      <c r="L118" s="152"/>
      <c r="S118" s="150"/>
      <c r="T118" s="150"/>
      <c r="U118" s="150"/>
      <c r="V118" s="150"/>
      <c r="W118" s="150"/>
      <c r="X118" s="150"/>
      <c r="Y118" s="150"/>
      <c r="Z118" s="150"/>
      <c r="AA118" s="150"/>
      <c r="AB118" s="150"/>
      <c r="AC118" s="150"/>
      <c r="AD118" s="150"/>
      <c r="AE118" s="150"/>
    </row>
    <row r="119" spans="1:65" s="153" customFormat="1" ht="15.2" customHeight="1">
      <c r="A119" s="150"/>
      <c r="B119" s="229"/>
      <c r="C119" s="232" t="s">
        <v>28</v>
      </c>
      <c r="D119" s="231"/>
      <c r="E119" s="231"/>
      <c r="F119" s="235" t="str">
        <f>IF(E16="","",E16)</f>
        <v>Vyplň údaj</v>
      </c>
      <c r="G119" s="231"/>
      <c r="H119" s="231"/>
      <c r="I119" s="232" t="s">
        <v>33</v>
      </c>
      <c r="J119" s="237" t="str">
        <f>E22</f>
        <v>Fajfrová Irena</v>
      </c>
      <c r="K119" s="231"/>
      <c r="L119" s="152"/>
      <c r="S119" s="150"/>
      <c r="T119" s="150"/>
      <c r="U119" s="150"/>
      <c r="V119" s="150"/>
      <c r="W119" s="150"/>
      <c r="X119" s="150"/>
      <c r="Y119" s="150"/>
      <c r="Z119" s="150"/>
      <c r="AA119" s="150"/>
      <c r="AB119" s="150"/>
      <c r="AC119" s="150"/>
      <c r="AD119" s="150"/>
      <c r="AE119" s="150"/>
    </row>
    <row r="120" spans="1:65" s="153" customFormat="1" ht="10.35" customHeight="1">
      <c r="A120" s="150"/>
      <c r="B120" s="229"/>
      <c r="C120" s="231"/>
      <c r="D120" s="231"/>
      <c r="E120" s="231"/>
      <c r="F120" s="231"/>
      <c r="G120" s="231"/>
      <c r="H120" s="231"/>
      <c r="I120" s="231"/>
      <c r="J120" s="231"/>
      <c r="K120" s="231"/>
      <c r="L120" s="152"/>
      <c r="S120" s="150"/>
      <c r="T120" s="150"/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/>
    </row>
    <row r="121" spans="1:65" s="198" customFormat="1" ht="29.25" customHeight="1">
      <c r="A121" s="193"/>
      <c r="B121" s="258"/>
      <c r="C121" s="259" t="s">
        <v>103</v>
      </c>
      <c r="D121" s="260" t="s">
        <v>61</v>
      </c>
      <c r="E121" s="260" t="s">
        <v>57</v>
      </c>
      <c r="F121" s="260" t="s">
        <v>58</v>
      </c>
      <c r="G121" s="260" t="s">
        <v>104</v>
      </c>
      <c r="H121" s="260" t="s">
        <v>105</v>
      </c>
      <c r="I121" s="260" t="s">
        <v>106</v>
      </c>
      <c r="J121" s="260" t="s">
        <v>89</v>
      </c>
      <c r="K121" s="261" t="s">
        <v>107</v>
      </c>
      <c r="L121" s="194"/>
      <c r="M121" s="195" t="s">
        <v>1</v>
      </c>
      <c r="N121" s="196" t="s">
        <v>40</v>
      </c>
      <c r="O121" s="196" t="s">
        <v>108</v>
      </c>
      <c r="P121" s="196" t="s">
        <v>109</v>
      </c>
      <c r="Q121" s="196" t="s">
        <v>110</v>
      </c>
      <c r="R121" s="196" t="s">
        <v>111</v>
      </c>
      <c r="S121" s="196" t="s">
        <v>112</v>
      </c>
      <c r="T121" s="197" t="s">
        <v>113</v>
      </c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</row>
    <row r="122" spans="1:65" s="153" customFormat="1" ht="22.9" customHeight="1">
      <c r="A122" s="150"/>
      <c r="B122" s="229"/>
      <c r="C122" s="262" t="s">
        <v>114</v>
      </c>
      <c r="D122" s="231"/>
      <c r="E122" s="231"/>
      <c r="F122" s="231"/>
      <c r="G122" s="231"/>
      <c r="H122" s="231"/>
      <c r="I122" s="231"/>
      <c r="J122" s="263">
        <f>BK122</f>
        <v>0</v>
      </c>
      <c r="K122" s="231"/>
      <c r="L122" s="84"/>
      <c r="M122" s="199"/>
      <c r="N122" s="200"/>
      <c r="O122" s="164"/>
      <c r="P122" s="201">
        <f>P123+P168</f>
        <v>0</v>
      </c>
      <c r="Q122" s="164"/>
      <c r="R122" s="201">
        <f>R123+R168</f>
        <v>79.486826999999991</v>
      </c>
      <c r="S122" s="164"/>
      <c r="T122" s="202">
        <f>T123+T168</f>
        <v>10.65</v>
      </c>
      <c r="U122" s="150"/>
      <c r="V122" s="150"/>
      <c r="W122" s="150"/>
      <c r="X122" s="150"/>
      <c r="Y122" s="150"/>
      <c r="Z122" s="150"/>
      <c r="AA122" s="150"/>
      <c r="AB122" s="150"/>
      <c r="AC122" s="150"/>
      <c r="AD122" s="150"/>
      <c r="AE122" s="150"/>
      <c r="AT122" s="143" t="s">
        <v>75</v>
      </c>
      <c r="AU122" s="143" t="s">
        <v>91</v>
      </c>
      <c r="BK122" s="203">
        <f>BK123+BK168</f>
        <v>0</v>
      </c>
    </row>
    <row r="123" spans="1:65" s="83" customFormat="1" ht="25.9" customHeight="1">
      <c r="B123" s="264"/>
      <c r="C123" s="265"/>
      <c r="D123" s="266" t="s">
        <v>75</v>
      </c>
      <c r="E123" s="267" t="s">
        <v>115</v>
      </c>
      <c r="F123" s="267" t="s">
        <v>116</v>
      </c>
      <c r="G123" s="265"/>
      <c r="H123" s="265"/>
      <c r="I123" s="265"/>
      <c r="J123" s="268">
        <f>BK123</f>
        <v>0</v>
      </c>
      <c r="K123" s="265"/>
      <c r="L123" s="204"/>
      <c r="M123" s="206"/>
      <c r="N123" s="207"/>
      <c r="O123" s="207"/>
      <c r="P123" s="208">
        <f>P124+P146+P152+P155+P158+P166</f>
        <v>0</v>
      </c>
      <c r="Q123" s="207"/>
      <c r="R123" s="208">
        <f>R124+R146+R152+R155+R158+R166</f>
        <v>79.486826999999991</v>
      </c>
      <c r="S123" s="207"/>
      <c r="T123" s="209">
        <f>T124+T146+T152+T155+T158+T166</f>
        <v>10.65</v>
      </c>
      <c r="AR123" s="205" t="s">
        <v>81</v>
      </c>
      <c r="AT123" s="210" t="s">
        <v>75</v>
      </c>
      <c r="AU123" s="210" t="s">
        <v>76</v>
      </c>
      <c r="AY123" s="205" t="s">
        <v>117</v>
      </c>
      <c r="BK123" s="211">
        <f>BK124+BK146+BK152+BK155+BK158+BK166</f>
        <v>0</v>
      </c>
    </row>
    <row r="124" spans="1:65" s="83" customFormat="1" ht="22.9" customHeight="1">
      <c r="B124" s="264"/>
      <c r="C124" s="265"/>
      <c r="D124" s="266" t="s">
        <v>75</v>
      </c>
      <c r="E124" s="269" t="s">
        <v>81</v>
      </c>
      <c r="F124" s="269" t="s">
        <v>118</v>
      </c>
      <c r="G124" s="265"/>
      <c r="H124" s="265"/>
      <c r="I124" s="265"/>
      <c r="J124" s="270">
        <f>BK124</f>
        <v>0</v>
      </c>
      <c r="K124" s="265"/>
      <c r="L124" s="204"/>
      <c r="M124" s="206"/>
      <c r="N124" s="207"/>
      <c r="O124" s="207"/>
      <c r="P124" s="208">
        <f>SUM(P125:P145)</f>
        <v>0</v>
      </c>
      <c r="Q124" s="207"/>
      <c r="R124" s="208">
        <f>SUM(R125:R145)</f>
        <v>3.0270000000000002E-3</v>
      </c>
      <c r="S124" s="207"/>
      <c r="T124" s="209">
        <f>SUM(T125:T145)</f>
        <v>3.45</v>
      </c>
      <c r="AR124" s="205" t="s">
        <v>81</v>
      </c>
      <c r="AT124" s="210" t="s">
        <v>75</v>
      </c>
      <c r="AU124" s="210" t="s">
        <v>81</v>
      </c>
      <c r="AY124" s="205" t="s">
        <v>117</v>
      </c>
      <c r="BK124" s="211">
        <f>SUM(BK125:BK145)</f>
        <v>0</v>
      </c>
    </row>
    <row r="125" spans="1:65" s="153" customFormat="1" ht="24.2" customHeight="1">
      <c r="A125" s="150"/>
      <c r="B125" s="84"/>
      <c r="C125" s="271" t="s">
        <v>81</v>
      </c>
      <c r="D125" s="271" t="s">
        <v>119</v>
      </c>
      <c r="E125" s="272" t="s">
        <v>120</v>
      </c>
      <c r="F125" s="273" t="s">
        <v>121</v>
      </c>
      <c r="G125" s="274" t="s">
        <v>122</v>
      </c>
      <c r="H125" s="275">
        <v>10</v>
      </c>
      <c r="I125" s="85"/>
      <c r="J125" s="286">
        <f>ROUND(I125*H125,2)</f>
        <v>0</v>
      </c>
      <c r="K125" s="273" t="s">
        <v>123</v>
      </c>
      <c r="L125" s="84"/>
      <c r="M125" s="86" t="s">
        <v>1</v>
      </c>
      <c r="N125" s="212" t="s">
        <v>41</v>
      </c>
      <c r="O125" s="213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150"/>
      <c r="V125" s="150"/>
      <c r="W125" s="150"/>
      <c r="X125" s="150"/>
      <c r="Y125" s="150"/>
      <c r="Z125" s="150"/>
      <c r="AA125" s="150"/>
      <c r="AB125" s="150"/>
      <c r="AC125" s="150"/>
      <c r="AD125" s="150"/>
      <c r="AE125" s="150"/>
      <c r="AR125" s="216" t="s">
        <v>124</v>
      </c>
      <c r="AT125" s="216" t="s">
        <v>119</v>
      </c>
      <c r="AU125" s="216" t="s">
        <v>85</v>
      </c>
      <c r="AY125" s="143" t="s">
        <v>117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43" t="s">
        <v>81</v>
      </c>
      <c r="BK125" s="217">
        <f>ROUND(I125*H125,2)</f>
        <v>0</v>
      </c>
      <c r="BL125" s="143" t="s">
        <v>124</v>
      </c>
      <c r="BM125" s="216" t="s">
        <v>125</v>
      </c>
    </row>
    <row r="126" spans="1:65" s="153" customFormat="1" ht="24.2" customHeight="1">
      <c r="A126" s="150"/>
      <c r="B126" s="84"/>
      <c r="C126" s="271" t="s">
        <v>85</v>
      </c>
      <c r="D126" s="271" t="s">
        <v>119</v>
      </c>
      <c r="E126" s="272" t="s">
        <v>126</v>
      </c>
      <c r="F126" s="273" t="s">
        <v>127</v>
      </c>
      <c r="G126" s="274" t="s">
        <v>122</v>
      </c>
      <c r="H126" s="275">
        <v>30</v>
      </c>
      <c r="I126" s="85"/>
      <c r="J126" s="286">
        <f>ROUND(I126*H126,2)</f>
        <v>0</v>
      </c>
      <c r="K126" s="273" t="s">
        <v>123</v>
      </c>
      <c r="L126" s="84"/>
      <c r="M126" s="86" t="s">
        <v>1</v>
      </c>
      <c r="N126" s="212" t="s">
        <v>41</v>
      </c>
      <c r="O126" s="213"/>
      <c r="P126" s="214">
        <f>O126*H126</f>
        <v>0</v>
      </c>
      <c r="Q126" s="214">
        <v>4.0000000000000003E-5</v>
      </c>
      <c r="R126" s="214">
        <f>Q126*H126</f>
        <v>1.2000000000000001E-3</v>
      </c>
      <c r="S126" s="214">
        <v>0.115</v>
      </c>
      <c r="T126" s="215">
        <f>S126*H126</f>
        <v>3.45</v>
      </c>
      <c r="U126" s="150"/>
      <c r="V126" s="150"/>
      <c r="W126" s="150"/>
      <c r="X126" s="150"/>
      <c r="Y126" s="150"/>
      <c r="Z126" s="150"/>
      <c r="AA126" s="150"/>
      <c r="AB126" s="150"/>
      <c r="AC126" s="150"/>
      <c r="AD126" s="150"/>
      <c r="AE126" s="150"/>
      <c r="AR126" s="216" t="s">
        <v>124</v>
      </c>
      <c r="AT126" s="216" t="s">
        <v>119</v>
      </c>
      <c r="AU126" s="216" t="s">
        <v>85</v>
      </c>
      <c r="AY126" s="143" t="s">
        <v>117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43" t="s">
        <v>81</v>
      </c>
      <c r="BK126" s="217">
        <f>ROUND(I126*H126,2)</f>
        <v>0</v>
      </c>
      <c r="BL126" s="143" t="s">
        <v>124</v>
      </c>
      <c r="BM126" s="216" t="s">
        <v>128</v>
      </c>
    </row>
    <row r="127" spans="1:65" s="87" customFormat="1">
      <c r="B127" s="218"/>
      <c r="C127" s="276"/>
      <c r="D127" s="277" t="s">
        <v>129</v>
      </c>
      <c r="E127" s="278" t="s">
        <v>1</v>
      </c>
      <c r="F127" s="279" t="s">
        <v>130</v>
      </c>
      <c r="G127" s="276"/>
      <c r="H127" s="280">
        <v>30</v>
      </c>
      <c r="J127" s="276"/>
      <c r="K127" s="276"/>
      <c r="L127" s="218"/>
      <c r="M127" s="220"/>
      <c r="N127" s="221"/>
      <c r="O127" s="221"/>
      <c r="P127" s="221"/>
      <c r="Q127" s="221"/>
      <c r="R127" s="221"/>
      <c r="S127" s="221"/>
      <c r="T127" s="222"/>
      <c r="AT127" s="219" t="s">
        <v>129</v>
      </c>
      <c r="AU127" s="219" t="s">
        <v>85</v>
      </c>
      <c r="AV127" s="87" t="s">
        <v>85</v>
      </c>
      <c r="AW127" s="87" t="s">
        <v>32</v>
      </c>
      <c r="AX127" s="87" t="s">
        <v>81</v>
      </c>
      <c r="AY127" s="219" t="s">
        <v>117</v>
      </c>
    </row>
    <row r="128" spans="1:65" s="153" customFormat="1" ht="37.9" customHeight="1">
      <c r="A128" s="150"/>
      <c r="B128" s="84"/>
      <c r="C128" s="271" t="s">
        <v>131</v>
      </c>
      <c r="D128" s="271" t="s">
        <v>119</v>
      </c>
      <c r="E128" s="272" t="s">
        <v>132</v>
      </c>
      <c r="F128" s="273" t="s">
        <v>133</v>
      </c>
      <c r="G128" s="274" t="s">
        <v>134</v>
      </c>
      <c r="H128" s="275">
        <v>6</v>
      </c>
      <c r="I128" s="85"/>
      <c r="J128" s="286">
        <f>ROUND(I128*H128,2)</f>
        <v>0</v>
      </c>
      <c r="K128" s="273" t="s">
        <v>123</v>
      </c>
      <c r="L128" s="84"/>
      <c r="M128" s="86" t="s">
        <v>1</v>
      </c>
      <c r="N128" s="212" t="s">
        <v>41</v>
      </c>
      <c r="O128" s="213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150"/>
      <c r="V128" s="150"/>
      <c r="W128" s="150"/>
      <c r="X128" s="150"/>
      <c r="Y128" s="150"/>
      <c r="Z128" s="150"/>
      <c r="AA128" s="150"/>
      <c r="AB128" s="150"/>
      <c r="AC128" s="150"/>
      <c r="AD128" s="150"/>
      <c r="AE128" s="150"/>
      <c r="AR128" s="216" t="s">
        <v>124</v>
      </c>
      <c r="AT128" s="216" t="s">
        <v>119</v>
      </c>
      <c r="AU128" s="216" t="s">
        <v>85</v>
      </c>
      <c r="AY128" s="143" t="s">
        <v>117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43" t="s">
        <v>81</v>
      </c>
      <c r="BK128" s="217">
        <f>ROUND(I128*H128,2)</f>
        <v>0</v>
      </c>
      <c r="BL128" s="143" t="s">
        <v>124</v>
      </c>
      <c r="BM128" s="216" t="s">
        <v>135</v>
      </c>
    </row>
    <row r="129" spans="1:65" s="87" customFormat="1">
      <c r="B129" s="218"/>
      <c r="C129" s="276"/>
      <c r="D129" s="277" t="s">
        <v>129</v>
      </c>
      <c r="E129" s="278" t="s">
        <v>1</v>
      </c>
      <c r="F129" s="279" t="s">
        <v>136</v>
      </c>
      <c r="G129" s="276"/>
      <c r="H129" s="280">
        <v>6</v>
      </c>
      <c r="J129" s="276"/>
      <c r="K129" s="276"/>
      <c r="L129" s="218"/>
      <c r="M129" s="220"/>
      <c r="N129" s="221"/>
      <c r="O129" s="221"/>
      <c r="P129" s="221"/>
      <c r="Q129" s="221"/>
      <c r="R129" s="221"/>
      <c r="S129" s="221"/>
      <c r="T129" s="222"/>
      <c r="AT129" s="219" t="s">
        <v>129</v>
      </c>
      <c r="AU129" s="219" t="s">
        <v>85</v>
      </c>
      <c r="AV129" s="87" t="s">
        <v>85</v>
      </c>
      <c r="AW129" s="87" t="s">
        <v>32</v>
      </c>
      <c r="AX129" s="87" t="s">
        <v>81</v>
      </c>
      <c r="AY129" s="219" t="s">
        <v>117</v>
      </c>
    </row>
    <row r="130" spans="1:65" s="153" customFormat="1" ht="24.2" customHeight="1">
      <c r="A130" s="150"/>
      <c r="B130" s="84"/>
      <c r="C130" s="271" t="s">
        <v>124</v>
      </c>
      <c r="D130" s="271" t="s">
        <v>119</v>
      </c>
      <c r="E130" s="272" t="s">
        <v>137</v>
      </c>
      <c r="F130" s="273" t="s">
        <v>138</v>
      </c>
      <c r="G130" s="274" t="s">
        <v>122</v>
      </c>
      <c r="H130" s="275">
        <v>10</v>
      </c>
      <c r="I130" s="85"/>
      <c r="J130" s="286">
        <f>ROUND(I130*H130,2)</f>
        <v>0</v>
      </c>
      <c r="K130" s="273" t="s">
        <v>123</v>
      </c>
      <c r="L130" s="84"/>
      <c r="M130" s="86" t="s">
        <v>1</v>
      </c>
      <c r="N130" s="212" t="s">
        <v>41</v>
      </c>
      <c r="O130" s="213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150"/>
      <c r="V130" s="150"/>
      <c r="W130" s="150"/>
      <c r="X130" s="150"/>
      <c r="Y130" s="150"/>
      <c r="Z130" s="150"/>
      <c r="AA130" s="150"/>
      <c r="AB130" s="150"/>
      <c r="AC130" s="150"/>
      <c r="AD130" s="150"/>
      <c r="AE130" s="150"/>
      <c r="AR130" s="216" t="s">
        <v>124</v>
      </c>
      <c r="AT130" s="216" t="s">
        <v>119</v>
      </c>
      <c r="AU130" s="216" t="s">
        <v>85</v>
      </c>
      <c r="AY130" s="143" t="s">
        <v>117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43" t="s">
        <v>81</v>
      </c>
      <c r="BK130" s="217">
        <f>ROUND(I130*H130,2)</f>
        <v>0</v>
      </c>
      <c r="BL130" s="143" t="s">
        <v>124</v>
      </c>
      <c r="BM130" s="216" t="s">
        <v>139</v>
      </c>
    </row>
    <row r="131" spans="1:65" s="153" customFormat="1" ht="24.2" customHeight="1">
      <c r="A131" s="150"/>
      <c r="B131" s="84"/>
      <c r="C131" s="271" t="s">
        <v>140</v>
      </c>
      <c r="D131" s="271" t="s">
        <v>119</v>
      </c>
      <c r="E131" s="272" t="s">
        <v>141</v>
      </c>
      <c r="F131" s="273" t="s">
        <v>142</v>
      </c>
      <c r="G131" s="274" t="s">
        <v>122</v>
      </c>
      <c r="H131" s="275">
        <v>140</v>
      </c>
      <c r="I131" s="85"/>
      <c r="J131" s="286">
        <f>ROUND(I131*H131,2)</f>
        <v>0</v>
      </c>
      <c r="K131" s="273" t="s">
        <v>123</v>
      </c>
      <c r="L131" s="84"/>
      <c r="M131" s="86" t="s">
        <v>1</v>
      </c>
      <c r="N131" s="212" t="s">
        <v>41</v>
      </c>
      <c r="O131" s="213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150"/>
      <c r="V131" s="150"/>
      <c r="W131" s="150"/>
      <c r="X131" s="150"/>
      <c r="Y131" s="150"/>
      <c r="Z131" s="150"/>
      <c r="AA131" s="150"/>
      <c r="AB131" s="150"/>
      <c r="AC131" s="150"/>
      <c r="AD131" s="150"/>
      <c r="AE131" s="150"/>
      <c r="AR131" s="216" t="s">
        <v>124</v>
      </c>
      <c r="AT131" s="216" t="s">
        <v>119</v>
      </c>
      <c r="AU131" s="216" t="s">
        <v>85</v>
      </c>
      <c r="AY131" s="143" t="s">
        <v>117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43" t="s">
        <v>81</v>
      </c>
      <c r="BK131" s="217">
        <f>ROUND(I131*H131,2)</f>
        <v>0</v>
      </c>
      <c r="BL131" s="143" t="s">
        <v>124</v>
      </c>
      <c r="BM131" s="216" t="s">
        <v>143</v>
      </c>
    </row>
    <row r="132" spans="1:65" s="87" customFormat="1">
      <c r="B132" s="218"/>
      <c r="C132" s="276"/>
      <c r="D132" s="277" t="s">
        <v>129</v>
      </c>
      <c r="E132" s="278" t="s">
        <v>1</v>
      </c>
      <c r="F132" s="279" t="s">
        <v>144</v>
      </c>
      <c r="G132" s="276"/>
      <c r="H132" s="280">
        <v>140</v>
      </c>
      <c r="J132" s="276"/>
      <c r="K132" s="276"/>
      <c r="L132" s="218"/>
      <c r="M132" s="220"/>
      <c r="N132" s="221"/>
      <c r="O132" s="221"/>
      <c r="P132" s="221"/>
      <c r="Q132" s="221"/>
      <c r="R132" s="221"/>
      <c r="S132" s="221"/>
      <c r="T132" s="222"/>
      <c r="AT132" s="219" t="s">
        <v>129</v>
      </c>
      <c r="AU132" s="219" t="s">
        <v>85</v>
      </c>
      <c r="AV132" s="87" t="s">
        <v>85</v>
      </c>
      <c r="AW132" s="87" t="s">
        <v>32</v>
      </c>
      <c r="AX132" s="87" t="s">
        <v>81</v>
      </c>
      <c r="AY132" s="219" t="s">
        <v>117</v>
      </c>
    </row>
    <row r="133" spans="1:65" s="153" customFormat="1" ht="24.2" customHeight="1">
      <c r="A133" s="150"/>
      <c r="B133" s="84"/>
      <c r="C133" s="271" t="s">
        <v>145</v>
      </c>
      <c r="D133" s="271" t="s">
        <v>119</v>
      </c>
      <c r="E133" s="272" t="s">
        <v>146</v>
      </c>
      <c r="F133" s="273" t="s">
        <v>147</v>
      </c>
      <c r="G133" s="274" t="s">
        <v>134</v>
      </c>
      <c r="H133" s="275">
        <v>6</v>
      </c>
      <c r="I133" s="85"/>
      <c r="J133" s="286">
        <f>ROUND(I133*H133,2)</f>
        <v>0</v>
      </c>
      <c r="K133" s="273" t="s">
        <v>123</v>
      </c>
      <c r="L133" s="84"/>
      <c r="M133" s="86" t="s">
        <v>1</v>
      </c>
      <c r="N133" s="212" t="s">
        <v>41</v>
      </c>
      <c r="O133" s="213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150"/>
      <c r="V133" s="150"/>
      <c r="W133" s="150"/>
      <c r="X133" s="150"/>
      <c r="Y133" s="150"/>
      <c r="Z133" s="150"/>
      <c r="AA133" s="150"/>
      <c r="AB133" s="150"/>
      <c r="AC133" s="150"/>
      <c r="AD133" s="150"/>
      <c r="AE133" s="150"/>
      <c r="AR133" s="216" t="s">
        <v>124</v>
      </c>
      <c r="AT133" s="216" t="s">
        <v>119</v>
      </c>
      <c r="AU133" s="216" t="s">
        <v>85</v>
      </c>
      <c r="AY133" s="143" t="s">
        <v>117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43" t="s">
        <v>81</v>
      </c>
      <c r="BK133" s="217">
        <f>ROUND(I133*H133,2)</f>
        <v>0</v>
      </c>
      <c r="BL133" s="143" t="s">
        <v>124</v>
      </c>
      <c r="BM133" s="216" t="s">
        <v>148</v>
      </c>
    </row>
    <row r="134" spans="1:65" s="87" customFormat="1">
      <c r="B134" s="218"/>
      <c r="C134" s="276"/>
      <c r="D134" s="277" t="s">
        <v>129</v>
      </c>
      <c r="E134" s="278" t="s">
        <v>1</v>
      </c>
      <c r="F134" s="279" t="s">
        <v>149</v>
      </c>
      <c r="G134" s="276"/>
      <c r="H134" s="280">
        <v>6</v>
      </c>
      <c r="J134" s="276"/>
      <c r="K134" s="276"/>
      <c r="L134" s="218"/>
      <c r="M134" s="220"/>
      <c r="N134" s="221"/>
      <c r="O134" s="221"/>
      <c r="P134" s="221"/>
      <c r="Q134" s="221"/>
      <c r="R134" s="221"/>
      <c r="S134" s="221"/>
      <c r="T134" s="222"/>
      <c r="AT134" s="219" t="s">
        <v>129</v>
      </c>
      <c r="AU134" s="219" t="s">
        <v>85</v>
      </c>
      <c r="AV134" s="87" t="s">
        <v>85</v>
      </c>
      <c r="AW134" s="87" t="s">
        <v>32</v>
      </c>
      <c r="AX134" s="87" t="s">
        <v>81</v>
      </c>
      <c r="AY134" s="219" t="s">
        <v>117</v>
      </c>
    </row>
    <row r="135" spans="1:65" s="153" customFormat="1" ht="24.2" customHeight="1">
      <c r="A135" s="150"/>
      <c r="B135" s="84"/>
      <c r="C135" s="271" t="s">
        <v>150</v>
      </c>
      <c r="D135" s="271" t="s">
        <v>119</v>
      </c>
      <c r="E135" s="272" t="s">
        <v>151</v>
      </c>
      <c r="F135" s="273" t="s">
        <v>152</v>
      </c>
      <c r="G135" s="274" t="s">
        <v>122</v>
      </c>
      <c r="H135" s="275">
        <v>60</v>
      </c>
      <c r="I135" s="85"/>
      <c r="J135" s="286">
        <f>ROUND(I135*H135,2)</f>
        <v>0</v>
      </c>
      <c r="K135" s="273" t="s">
        <v>123</v>
      </c>
      <c r="L135" s="84"/>
      <c r="M135" s="86" t="s">
        <v>1</v>
      </c>
      <c r="N135" s="212" t="s">
        <v>41</v>
      </c>
      <c r="O135" s="213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150"/>
      <c r="V135" s="150"/>
      <c r="W135" s="150"/>
      <c r="X135" s="150"/>
      <c r="Y135" s="150"/>
      <c r="Z135" s="150"/>
      <c r="AA135" s="150"/>
      <c r="AB135" s="150"/>
      <c r="AC135" s="150"/>
      <c r="AD135" s="150"/>
      <c r="AE135" s="150"/>
      <c r="AR135" s="216" t="s">
        <v>124</v>
      </c>
      <c r="AT135" s="216" t="s">
        <v>119</v>
      </c>
      <c r="AU135" s="216" t="s">
        <v>85</v>
      </c>
      <c r="AY135" s="143" t="s">
        <v>117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43" t="s">
        <v>81</v>
      </c>
      <c r="BK135" s="217">
        <f>ROUND(I135*H135,2)</f>
        <v>0</v>
      </c>
      <c r="BL135" s="143" t="s">
        <v>124</v>
      </c>
      <c r="BM135" s="216" t="s">
        <v>153</v>
      </c>
    </row>
    <row r="136" spans="1:65" s="87" customFormat="1">
      <c r="B136" s="218"/>
      <c r="C136" s="276"/>
      <c r="D136" s="277" t="s">
        <v>129</v>
      </c>
      <c r="E136" s="278" t="s">
        <v>1</v>
      </c>
      <c r="F136" s="279" t="s">
        <v>83</v>
      </c>
      <c r="G136" s="276"/>
      <c r="H136" s="280">
        <v>60</v>
      </c>
      <c r="J136" s="276"/>
      <c r="K136" s="276"/>
      <c r="L136" s="218"/>
      <c r="M136" s="220"/>
      <c r="N136" s="221"/>
      <c r="O136" s="221"/>
      <c r="P136" s="221"/>
      <c r="Q136" s="221"/>
      <c r="R136" s="221"/>
      <c r="S136" s="221"/>
      <c r="T136" s="222"/>
      <c r="AT136" s="219" t="s">
        <v>129</v>
      </c>
      <c r="AU136" s="219" t="s">
        <v>85</v>
      </c>
      <c r="AV136" s="87" t="s">
        <v>85</v>
      </c>
      <c r="AW136" s="87" t="s">
        <v>32</v>
      </c>
      <c r="AX136" s="87" t="s">
        <v>81</v>
      </c>
      <c r="AY136" s="219" t="s">
        <v>117</v>
      </c>
    </row>
    <row r="137" spans="1:65" s="153" customFormat="1" ht="24.2" customHeight="1">
      <c r="A137" s="150"/>
      <c r="B137" s="84"/>
      <c r="C137" s="271" t="s">
        <v>154</v>
      </c>
      <c r="D137" s="271" t="s">
        <v>119</v>
      </c>
      <c r="E137" s="272" t="s">
        <v>155</v>
      </c>
      <c r="F137" s="273" t="s">
        <v>156</v>
      </c>
      <c r="G137" s="274" t="s">
        <v>122</v>
      </c>
      <c r="H137" s="275">
        <v>60</v>
      </c>
      <c r="I137" s="85"/>
      <c r="J137" s="286">
        <f>ROUND(I137*H137,2)</f>
        <v>0</v>
      </c>
      <c r="K137" s="273" t="s">
        <v>123</v>
      </c>
      <c r="L137" s="84"/>
      <c r="M137" s="86" t="s">
        <v>1</v>
      </c>
      <c r="N137" s="212" t="s">
        <v>41</v>
      </c>
      <c r="O137" s="213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150"/>
      <c r="V137" s="150"/>
      <c r="W137" s="150"/>
      <c r="X137" s="150"/>
      <c r="Y137" s="150"/>
      <c r="Z137" s="150"/>
      <c r="AA137" s="150"/>
      <c r="AB137" s="150"/>
      <c r="AC137" s="150"/>
      <c r="AD137" s="150"/>
      <c r="AE137" s="150"/>
      <c r="AR137" s="216" t="s">
        <v>124</v>
      </c>
      <c r="AT137" s="216" t="s">
        <v>119</v>
      </c>
      <c r="AU137" s="216" t="s">
        <v>85</v>
      </c>
      <c r="AY137" s="143" t="s">
        <v>117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43" t="s">
        <v>81</v>
      </c>
      <c r="BK137" s="217">
        <f>ROUND(I137*H137,2)</f>
        <v>0</v>
      </c>
      <c r="BL137" s="143" t="s">
        <v>124</v>
      </c>
      <c r="BM137" s="216" t="s">
        <v>157</v>
      </c>
    </row>
    <row r="138" spans="1:65" s="87" customFormat="1">
      <c r="B138" s="218"/>
      <c r="C138" s="276"/>
      <c r="D138" s="277" t="s">
        <v>129</v>
      </c>
      <c r="E138" s="278" t="s">
        <v>83</v>
      </c>
      <c r="F138" s="279" t="s">
        <v>158</v>
      </c>
      <c r="G138" s="276"/>
      <c r="H138" s="280">
        <v>60</v>
      </c>
      <c r="J138" s="276"/>
      <c r="K138" s="276"/>
      <c r="L138" s="218"/>
      <c r="M138" s="220"/>
      <c r="N138" s="221"/>
      <c r="O138" s="221"/>
      <c r="P138" s="221"/>
      <c r="Q138" s="221"/>
      <c r="R138" s="221"/>
      <c r="S138" s="221"/>
      <c r="T138" s="222"/>
      <c r="AT138" s="219" t="s">
        <v>129</v>
      </c>
      <c r="AU138" s="219" t="s">
        <v>85</v>
      </c>
      <c r="AV138" s="87" t="s">
        <v>85</v>
      </c>
      <c r="AW138" s="87" t="s">
        <v>32</v>
      </c>
      <c r="AX138" s="87" t="s">
        <v>81</v>
      </c>
      <c r="AY138" s="219" t="s">
        <v>117</v>
      </c>
    </row>
    <row r="139" spans="1:65" s="153" customFormat="1" ht="16.5" customHeight="1">
      <c r="A139" s="150"/>
      <c r="B139" s="84"/>
      <c r="C139" s="281" t="s">
        <v>159</v>
      </c>
      <c r="D139" s="281" t="s">
        <v>160</v>
      </c>
      <c r="E139" s="282" t="s">
        <v>161</v>
      </c>
      <c r="F139" s="283" t="s">
        <v>162</v>
      </c>
      <c r="G139" s="284" t="s">
        <v>163</v>
      </c>
      <c r="H139" s="285">
        <v>1.827</v>
      </c>
      <c r="I139" s="88"/>
      <c r="J139" s="287">
        <f>ROUND(I139*H139,2)</f>
        <v>0</v>
      </c>
      <c r="K139" s="283" t="s">
        <v>123</v>
      </c>
      <c r="L139" s="223"/>
      <c r="M139" s="89" t="s">
        <v>1</v>
      </c>
      <c r="N139" s="224" t="s">
        <v>41</v>
      </c>
      <c r="O139" s="213"/>
      <c r="P139" s="214">
        <f>O139*H139</f>
        <v>0</v>
      </c>
      <c r="Q139" s="214">
        <v>1E-3</v>
      </c>
      <c r="R139" s="214">
        <f>Q139*H139</f>
        <v>1.8270000000000001E-3</v>
      </c>
      <c r="S139" s="214">
        <v>0</v>
      </c>
      <c r="T139" s="215">
        <f>S139*H139</f>
        <v>0</v>
      </c>
      <c r="U139" s="150"/>
      <c r="V139" s="150"/>
      <c r="W139" s="150"/>
      <c r="X139" s="150"/>
      <c r="Y139" s="150"/>
      <c r="Z139" s="150"/>
      <c r="AA139" s="150"/>
      <c r="AB139" s="150"/>
      <c r="AC139" s="150"/>
      <c r="AD139" s="150"/>
      <c r="AE139" s="150"/>
      <c r="AR139" s="216" t="s">
        <v>154</v>
      </c>
      <c r="AT139" s="216" t="s">
        <v>160</v>
      </c>
      <c r="AU139" s="216" t="s">
        <v>85</v>
      </c>
      <c r="AY139" s="143" t="s">
        <v>117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43" t="s">
        <v>81</v>
      </c>
      <c r="BK139" s="217">
        <f>ROUND(I139*H139,2)</f>
        <v>0</v>
      </c>
      <c r="BL139" s="143" t="s">
        <v>124</v>
      </c>
      <c r="BM139" s="216" t="s">
        <v>164</v>
      </c>
    </row>
    <row r="140" spans="1:65" s="153" customFormat="1" ht="21.75" customHeight="1">
      <c r="A140" s="150"/>
      <c r="B140" s="84"/>
      <c r="C140" s="271" t="s">
        <v>165</v>
      </c>
      <c r="D140" s="271" t="s">
        <v>119</v>
      </c>
      <c r="E140" s="272" t="s">
        <v>166</v>
      </c>
      <c r="F140" s="273" t="s">
        <v>167</v>
      </c>
      <c r="G140" s="274" t="s">
        <v>122</v>
      </c>
      <c r="H140" s="275">
        <v>60</v>
      </c>
      <c r="I140" s="85"/>
      <c r="J140" s="286">
        <f>ROUND(I140*H140,2)</f>
        <v>0</v>
      </c>
      <c r="K140" s="273" t="s">
        <v>123</v>
      </c>
      <c r="L140" s="84"/>
      <c r="M140" s="86" t="s">
        <v>1</v>
      </c>
      <c r="N140" s="212" t="s">
        <v>41</v>
      </c>
      <c r="O140" s="213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150"/>
      <c r="V140" s="150"/>
      <c r="W140" s="150"/>
      <c r="X140" s="150"/>
      <c r="Y140" s="150"/>
      <c r="Z140" s="150"/>
      <c r="AA140" s="150"/>
      <c r="AB140" s="150"/>
      <c r="AC140" s="150"/>
      <c r="AD140" s="150"/>
      <c r="AE140" s="150"/>
      <c r="AR140" s="216" t="s">
        <v>124</v>
      </c>
      <c r="AT140" s="216" t="s">
        <v>119</v>
      </c>
      <c r="AU140" s="216" t="s">
        <v>85</v>
      </c>
      <c r="AY140" s="143" t="s">
        <v>117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43" t="s">
        <v>81</v>
      </c>
      <c r="BK140" s="217">
        <f>ROUND(I140*H140,2)</f>
        <v>0</v>
      </c>
      <c r="BL140" s="143" t="s">
        <v>124</v>
      </c>
      <c r="BM140" s="216" t="s">
        <v>168</v>
      </c>
    </row>
    <row r="141" spans="1:65" s="87" customFormat="1">
      <c r="B141" s="218"/>
      <c r="C141" s="276"/>
      <c r="D141" s="277" t="s">
        <v>129</v>
      </c>
      <c r="E141" s="278" t="s">
        <v>1</v>
      </c>
      <c r="F141" s="279" t="s">
        <v>83</v>
      </c>
      <c r="G141" s="276"/>
      <c r="H141" s="280">
        <v>60</v>
      </c>
      <c r="J141" s="276"/>
      <c r="K141" s="276"/>
      <c r="L141" s="218"/>
      <c r="M141" s="220"/>
      <c r="N141" s="221"/>
      <c r="O141" s="221"/>
      <c r="P141" s="221"/>
      <c r="Q141" s="221"/>
      <c r="R141" s="221"/>
      <c r="S141" s="221"/>
      <c r="T141" s="222"/>
      <c r="AT141" s="219" t="s">
        <v>129</v>
      </c>
      <c r="AU141" s="219" t="s">
        <v>85</v>
      </c>
      <c r="AV141" s="87" t="s">
        <v>85</v>
      </c>
      <c r="AW141" s="87" t="s">
        <v>32</v>
      </c>
      <c r="AX141" s="87" t="s">
        <v>81</v>
      </c>
      <c r="AY141" s="219" t="s">
        <v>117</v>
      </c>
    </row>
    <row r="142" spans="1:65" s="153" customFormat="1" ht="16.5" customHeight="1">
      <c r="A142" s="150"/>
      <c r="B142" s="84"/>
      <c r="C142" s="271" t="s">
        <v>169</v>
      </c>
      <c r="D142" s="271" t="s">
        <v>119</v>
      </c>
      <c r="E142" s="272" t="s">
        <v>170</v>
      </c>
      <c r="F142" s="273" t="s">
        <v>171</v>
      </c>
      <c r="G142" s="274" t="s">
        <v>122</v>
      </c>
      <c r="H142" s="275">
        <v>60</v>
      </c>
      <c r="I142" s="85"/>
      <c r="J142" s="286">
        <f>ROUND(I142*H142,2)</f>
        <v>0</v>
      </c>
      <c r="K142" s="273" t="s">
        <v>123</v>
      </c>
      <c r="L142" s="84"/>
      <c r="M142" s="86" t="s">
        <v>1</v>
      </c>
      <c r="N142" s="212" t="s">
        <v>41</v>
      </c>
      <c r="O142" s="213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150"/>
      <c r="V142" s="150"/>
      <c r="W142" s="150"/>
      <c r="X142" s="150"/>
      <c r="Y142" s="150"/>
      <c r="Z142" s="150"/>
      <c r="AA142" s="150"/>
      <c r="AB142" s="150"/>
      <c r="AC142" s="150"/>
      <c r="AD142" s="150"/>
      <c r="AE142" s="150"/>
      <c r="AR142" s="216" t="s">
        <v>124</v>
      </c>
      <c r="AT142" s="216" t="s">
        <v>119</v>
      </c>
      <c r="AU142" s="216" t="s">
        <v>85</v>
      </c>
      <c r="AY142" s="143" t="s">
        <v>117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43" t="s">
        <v>81</v>
      </c>
      <c r="BK142" s="217">
        <f>ROUND(I142*H142,2)</f>
        <v>0</v>
      </c>
      <c r="BL142" s="143" t="s">
        <v>124</v>
      </c>
      <c r="BM142" s="216" t="s">
        <v>172</v>
      </c>
    </row>
    <row r="143" spans="1:65" s="87" customFormat="1">
      <c r="B143" s="218"/>
      <c r="C143" s="276"/>
      <c r="D143" s="277" t="s">
        <v>129</v>
      </c>
      <c r="E143" s="278" t="s">
        <v>1</v>
      </c>
      <c r="F143" s="279" t="s">
        <v>83</v>
      </c>
      <c r="G143" s="276"/>
      <c r="H143" s="280">
        <v>60</v>
      </c>
      <c r="J143" s="276"/>
      <c r="K143" s="276"/>
      <c r="L143" s="218"/>
      <c r="M143" s="220"/>
      <c r="N143" s="221"/>
      <c r="O143" s="221"/>
      <c r="P143" s="221"/>
      <c r="Q143" s="221"/>
      <c r="R143" s="221"/>
      <c r="S143" s="221"/>
      <c r="T143" s="222"/>
      <c r="AT143" s="219" t="s">
        <v>129</v>
      </c>
      <c r="AU143" s="219" t="s">
        <v>85</v>
      </c>
      <c r="AV143" s="87" t="s">
        <v>85</v>
      </c>
      <c r="AW143" s="87" t="s">
        <v>32</v>
      </c>
      <c r="AX143" s="87" t="s">
        <v>81</v>
      </c>
      <c r="AY143" s="219" t="s">
        <v>117</v>
      </c>
    </row>
    <row r="144" spans="1:65" s="153" customFormat="1" ht="16.5" customHeight="1">
      <c r="A144" s="150"/>
      <c r="B144" s="84"/>
      <c r="C144" s="271" t="s">
        <v>173</v>
      </c>
      <c r="D144" s="271" t="s">
        <v>119</v>
      </c>
      <c r="E144" s="272" t="s">
        <v>174</v>
      </c>
      <c r="F144" s="273" t="s">
        <v>175</v>
      </c>
      <c r="G144" s="274" t="s">
        <v>122</v>
      </c>
      <c r="H144" s="275">
        <v>60</v>
      </c>
      <c r="I144" s="85"/>
      <c r="J144" s="286">
        <f>ROUND(I144*H144,2)</f>
        <v>0</v>
      </c>
      <c r="K144" s="273" t="s">
        <v>123</v>
      </c>
      <c r="L144" s="84"/>
      <c r="M144" s="86" t="s">
        <v>1</v>
      </c>
      <c r="N144" s="212" t="s">
        <v>41</v>
      </c>
      <c r="O144" s="213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150"/>
      <c r="V144" s="150"/>
      <c r="W144" s="150"/>
      <c r="X144" s="150"/>
      <c r="Y144" s="150"/>
      <c r="Z144" s="150"/>
      <c r="AA144" s="150"/>
      <c r="AB144" s="150"/>
      <c r="AC144" s="150"/>
      <c r="AD144" s="150"/>
      <c r="AE144" s="150"/>
      <c r="AR144" s="216" t="s">
        <v>124</v>
      </c>
      <c r="AT144" s="216" t="s">
        <v>119</v>
      </c>
      <c r="AU144" s="216" t="s">
        <v>85</v>
      </c>
      <c r="AY144" s="143" t="s">
        <v>117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43" t="s">
        <v>81</v>
      </c>
      <c r="BK144" s="217">
        <f>ROUND(I144*H144,2)</f>
        <v>0</v>
      </c>
      <c r="BL144" s="143" t="s">
        <v>124</v>
      </c>
      <c r="BM144" s="216" t="s">
        <v>176</v>
      </c>
    </row>
    <row r="145" spans="1:65" s="87" customFormat="1">
      <c r="B145" s="218"/>
      <c r="C145" s="276"/>
      <c r="D145" s="277" t="s">
        <v>129</v>
      </c>
      <c r="E145" s="278" t="s">
        <v>1</v>
      </c>
      <c r="F145" s="279" t="s">
        <v>83</v>
      </c>
      <c r="G145" s="276"/>
      <c r="H145" s="280">
        <v>60</v>
      </c>
      <c r="J145" s="276"/>
      <c r="K145" s="276"/>
      <c r="L145" s="218"/>
      <c r="M145" s="220"/>
      <c r="N145" s="221"/>
      <c r="O145" s="221"/>
      <c r="P145" s="221"/>
      <c r="Q145" s="221"/>
      <c r="R145" s="221"/>
      <c r="S145" s="221"/>
      <c r="T145" s="222"/>
      <c r="AT145" s="219" t="s">
        <v>129</v>
      </c>
      <c r="AU145" s="219" t="s">
        <v>85</v>
      </c>
      <c r="AV145" s="87" t="s">
        <v>85</v>
      </c>
      <c r="AW145" s="87" t="s">
        <v>32</v>
      </c>
      <c r="AX145" s="87" t="s">
        <v>81</v>
      </c>
      <c r="AY145" s="219" t="s">
        <v>117</v>
      </c>
    </row>
    <row r="146" spans="1:65" s="83" customFormat="1" ht="22.9" customHeight="1">
      <c r="B146" s="204"/>
      <c r="C146" s="265"/>
      <c r="D146" s="266" t="s">
        <v>75</v>
      </c>
      <c r="E146" s="269" t="s">
        <v>140</v>
      </c>
      <c r="F146" s="269" t="s">
        <v>177</v>
      </c>
      <c r="G146" s="265"/>
      <c r="H146" s="265"/>
      <c r="J146" s="270">
        <f>BK146</f>
        <v>0</v>
      </c>
      <c r="K146" s="265"/>
      <c r="L146" s="204"/>
      <c r="M146" s="206"/>
      <c r="N146" s="207"/>
      <c r="O146" s="207"/>
      <c r="P146" s="208">
        <f>SUM(P147:P151)</f>
        <v>0</v>
      </c>
      <c r="Q146" s="207"/>
      <c r="R146" s="208">
        <f>SUM(R147:R151)</f>
        <v>76.665999999999983</v>
      </c>
      <c r="S146" s="207"/>
      <c r="T146" s="209">
        <f>SUM(T147:T151)</f>
        <v>0</v>
      </c>
      <c r="AR146" s="205" t="s">
        <v>81</v>
      </c>
      <c r="AT146" s="210" t="s">
        <v>75</v>
      </c>
      <c r="AU146" s="210" t="s">
        <v>81</v>
      </c>
      <c r="AY146" s="205" t="s">
        <v>117</v>
      </c>
      <c r="BK146" s="211">
        <f>SUM(BK147:BK151)</f>
        <v>0</v>
      </c>
    </row>
    <row r="147" spans="1:65" s="153" customFormat="1" ht="33" customHeight="1">
      <c r="A147" s="150"/>
      <c r="B147" s="84"/>
      <c r="C147" s="271" t="s">
        <v>178</v>
      </c>
      <c r="D147" s="271" t="s">
        <v>119</v>
      </c>
      <c r="E147" s="272" t="s">
        <v>179</v>
      </c>
      <c r="F147" s="273" t="s">
        <v>180</v>
      </c>
      <c r="G147" s="274" t="s">
        <v>122</v>
      </c>
      <c r="H147" s="275">
        <v>90</v>
      </c>
      <c r="I147" s="85"/>
      <c r="J147" s="286">
        <f>ROUND(I147*H147,2)</f>
        <v>0</v>
      </c>
      <c r="K147" s="273" t="s">
        <v>123</v>
      </c>
      <c r="L147" s="84"/>
      <c r="M147" s="86" t="s">
        <v>1</v>
      </c>
      <c r="N147" s="212" t="s">
        <v>41</v>
      </c>
      <c r="O147" s="213"/>
      <c r="P147" s="214">
        <f>O147*H147</f>
        <v>0</v>
      </c>
      <c r="Q147" s="214">
        <v>0.10548</v>
      </c>
      <c r="R147" s="214">
        <f>Q147*H147</f>
        <v>9.4931999999999999</v>
      </c>
      <c r="S147" s="214">
        <v>0</v>
      </c>
      <c r="T147" s="215">
        <f>S147*H147</f>
        <v>0</v>
      </c>
      <c r="U147" s="150"/>
      <c r="V147" s="150"/>
      <c r="W147" s="150"/>
      <c r="X147" s="150"/>
      <c r="Y147" s="150"/>
      <c r="Z147" s="150"/>
      <c r="AA147" s="150"/>
      <c r="AB147" s="150"/>
      <c r="AC147" s="150"/>
      <c r="AD147" s="150"/>
      <c r="AE147" s="150"/>
      <c r="AR147" s="216" t="s">
        <v>124</v>
      </c>
      <c r="AT147" s="216" t="s">
        <v>119</v>
      </c>
      <c r="AU147" s="216" t="s">
        <v>85</v>
      </c>
      <c r="AY147" s="143" t="s">
        <v>117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43" t="s">
        <v>81</v>
      </c>
      <c r="BK147" s="217">
        <f>ROUND(I147*H147,2)</f>
        <v>0</v>
      </c>
      <c r="BL147" s="143" t="s">
        <v>124</v>
      </c>
      <c r="BM147" s="216" t="s">
        <v>181</v>
      </c>
    </row>
    <row r="148" spans="1:65" s="153" customFormat="1" ht="16.5" customHeight="1">
      <c r="A148" s="150"/>
      <c r="B148" s="84"/>
      <c r="C148" s="271" t="s">
        <v>182</v>
      </c>
      <c r="D148" s="271" t="s">
        <v>119</v>
      </c>
      <c r="E148" s="272" t="s">
        <v>183</v>
      </c>
      <c r="F148" s="273" t="s">
        <v>184</v>
      </c>
      <c r="G148" s="274" t="s">
        <v>185</v>
      </c>
      <c r="H148" s="275">
        <v>20</v>
      </c>
      <c r="I148" s="85"/>
      <c r="J148" s="286">
        <f>ROUND(I148*H148,2)</f>
        <v>0</v>
      </c>
      <c r="K148" s="273" t="s">
        <v>1</v>
      </c>
      <c r="L148" s="84"/>
      <c r="M148" s="86" t="s">
        <v>1</v>
      </c>
      <c r="N148" s="212" t="s">
        <v>41</v>
      </c>
      <c r="O148" s="213"/>
      <c r="P148" s="214">
        <f>O148*H148</f>
        <v>0</v>
      </c>
      <c r="Q148" s="214">
        <v>1.01</v>
      </c>
      <c r="R148" s="214">
        <f>Q148*H148</f>
        <v>20.2</v>
      </c>
      <c r="S148" s="214">
        <v>0</v>
      </c>
      <c r="T148" s="215">
        <f>S148*H148</f>
        <v>0</v>
      </c>
      <c r="U148" s="150"/>
      <c r="V148" s="150"/>
      <c r="W148" s="150"/>
      <c r="X148" s="150"/>
      <c r="Y148" s="150"/>
      <c r="Z148" s="150"/>
      <c r="AA148" s="150"/>
      <c r="AB148" s="150"/>
      <c r="AC148" s="150"/>
      <c r="AD148" s="150"/>
      <c r="AE148" s="150"/>
      <c r="AR148" s="216" t="s">
        <v>124</v>
      </c>
      <c r="AT148" s="216" t="s">
        <v>119</v>
      </c>
      <c r="AU148" s="216" t="s">
        <v>85</v>
      </c>
      <c r="AY148" s="143" t="s">
        <v>117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43" t="s">
        <v>81</v>
      </c>
      <c r="BK148" s="217">
        <f>ROUND(I148*H148,2)</f>
        <v>0</v>
      </c>
      <c r="BL148" s="143" t="s">
        <v>124</v>
      </c>
      <c r="BM148" s="216" t="s">
        <v>186</v>
      </c>
    </row>
    <row r="149" spans="1:65" s="153" customFormat="1" ht="24.2" customHeight="1">
      <c r="A149" s="150"/>
      <c r="B149" s="84"/>
      <c r="C149" s="271" t="s">
        <v>8</v>
      </c>
      <c r="D149" s="271" t="s">
        <v>119</v>
      </c>
      <c r="E149" s="272" t="s">
        <v>187</v>
      </c>
      <c r="F149" s="273" t="s">
        <v>188</v>
      </c>
      <c r="G149" s="274" t="s">
        <v>122</v>
      </c>
      <c r="H149" s="275">
        <v>360</v>
      </c>
      <c r="I149" s="85"/>
      <c r="J149" s="286">
        <f>ROUND(I149*H149,2)</f>
        <v>0</v>
      </c>
      <c r="K149" s="273" t="s">
        <v>123</v>
      </c>
      <c r="L149" s="84"/>
      <c r="M149" s="86" t="s">
        <v>1</v>
      </c>
      <c r="N149" s="212" t="s">
        <v>41</v>
      </c>
      <c r="O149" s="213"/>
      <c r="P149" s="214">
        <f>O149*H149</f>
        <v>0</v>
      </c>
      <c r="Q149" s="214">
        <v>7.1000000000000002E-4</v>
      </c>
      <c r="R149" s="214">
        <f>Q149*H149</f>
        <v>0.25559999999999999</v>
      </c>
      <c r="S149" s="214">
        <v>0</v>
      </c>
      <c r="T149" s="215">
        <f>S149*H149</f>
        <v>0</v>
      </c>
      <c r="U149" s="150"/>
      <c r="V149" s="150"/>
      <c r="W149" s="150"/>
      <c r="X149" s="150"/>
      <c r="Y149" s="150"/>
      <c r="Z149" s="150"/>
      <c r="AA149" s="150"/>
      <c r="AB149" s="150"/>
      <c r="AC149" s="150"/>
      <c r="AD149" s="150"/>
      <c r="AE149" s="150"/>
      <c r="AR149" s="216" t="s">
        <v>124</v>
      </c>
      <c r="AT149" s="216" t="s">
        <v>119</v>
      </c>
      <c r="AU149" s="216" t="s">
        <v>85</v>
      </c>
      <c r="AY149" s="143" t="s">
        <v>117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43" t="s">
        <v>81</v>
      </c>
      <c r="BK149" s="217">
        <f>ROUND(I149*H149,2)</f>
        <v>0</v>
      </c>
      <c r="BL149" s="143" t="s">
        <v>124</v>
      </c>
      <c r="BM149" s="216" t="s">
        <v>189</v>
      </c>
    </row>
    <row r="150" spans="1:65" s="153" customFormat="1" ht="33" customHeight="1">
      <c r="A150" s="150"/>
      <c r="B150" s="84"/>
      <c r="C150" s="271" t="s">
        <v>190</v>
      </c>
      <c r="D150" s="271" t="s">
        <v>119</v>
      </c>
      <c r="E150" s="272" t="s">
        <v>191</v>
      </c>
      <c r="F150" s="273" t="s">
        <v>192</v>
      </c>
      <c r="G150" s="274" t="s">
        <v>122</v>
      </c>
      <c r="H150" s="275">
        <v>360</v>
      </c>
      <c r="I150" s="85"/>
      <c r="J150" s="286">
        <f>ROUND(I150*H150,2)</f>
        <v>0</v>
      </c>
      <c r="K150" s="273" t="s">
        <v>123</v>
      </c>
      <c r="L150" s="84"/>
      <c r="M150" s="86" t="s">
        <v>1</v>
      </c>
      <c r="N150" s="212" t="s">
        <v>41</v>
      </c>
      <c r="O150" s="213"/>
      <c r="P150" s="214">
        <f>O150*H150</f>
        <v>0</v>
      </c>
      <c r="Q150" s="214">
        <v>0.12966</v>
      </c>
      <c r="R150" s="214">
        <f>Q150*H150</f>
        <v>46.677599999999998</v>
      </c>
      <c r="S150" s="214">
        <v>0</v>
      </c>
      <c r="T150" s="215">
        <f>S150*H150</f>
        <v>0</v>
      </c>
      <c r="U150" s="150"/>
      <c r="V150" s="150"/>
      <c r="W150" s="150"/>
      <c r="X150" s="150"/>
      <c r="Y150" s="150"/>
      <c r="Z150" s="150"/>
      <c r="AA150" s="150"/>
      <c r="AB150" s="150"/>
      <c r="AC150" s="150"/>
      <c r="AD150" s="150"/>
      <c r="AE150" s="150"/>
      <c r="AR150" s="216" t="s">
        <v>124</v>
      </c>
      <c r="AT150" s="216" t="s">
        <v>119</v>
      </c>
      <c r="AU150" s="216" t="s">
        <v>85</v>
      </c>
      <c r="AY150" s="143" t="s">
        <v>117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43" t="s">
        <v>81</v>
      </c>
      <c r="BK150" s="217">
        <f>ROUND(I150*H150,2)</f>
        <v>0</v>
      </c>
      <c r="BL150" s="143" t="s">
        <v>124</v>
      </c>
      <c r="BM150" s="216" t="s">
        <v>193</v>
      </c>
    </row>
    <row r="151" spans="1:65" s="153" customFormat="1" ht="21.75" customHeight="1">
      <c r="A151" s="150"/>
      <c r="B151" s="84"/>
      <c r="C151" s="271" t="s">
        <v>194</v>
      </c>
      <c r="D151" s="271" t="s">
        <v>119</v>
      </c>
      <c r="E151" s="272" t="s">
        <v>195</v>
      </c>
      <c r="F151" s="273" t="s">
        <v>196</v>
      </c>
      <c r="G151" s="274" t="s">
        <v>197</v>
      </c>
      <c r="H151" s="275">
        <v>11</v>
      </c>
      <c r="I151" s="85"/>
      <c r="J151" s="286">
        <f>ROUND(I151*H151,2)</f>
        <v>0</v>
      </c>
      <c r="K151" s="273" t="s">
        <v>123</v>
      </c>
      <c r="L151" s="84"/>
      <c r="M151" s="86" t="s">
        <v>1</v>
      </c>
      <c r="N151" s="212" t="s">
        <v>41</v>
      </c>
      <c r="O151" s="213"/>
      <c r="P151" s="214">
        <f>O151*H151</f>
        <v>0</v>
      </c>
      <c r="Q151" s="214">
        <v>3.5999999999999999E-3</v>
      </c>
      <c r="R151" s="214">
        <f>Q151*H151</f>
        <v>3.9599999999999996E-2</v>
      </c>
      <c r="S151" s="214">
        <v>0</v>
      </c>
      <c r="T151" s="215">
        <f>S151*H151</f>
        <v>0</v>
      </c>
      <c r="U151" s="150"/>
      <c r="V151" s="150"/>
      <c r="W151" s="150"/>
      <c r="X151" s="150"/>
      <c r="Y151" s="150"/>
      <c r="Z151" s="150"/>
      <c r="AA151" s="150"/>
      <c r="AB151" s="150"/>
      <c r="AC151" s="150"/>
      <c r="AD151" s="150"/>
      <c r="AE151" s="150"/>
      <c r="AR151" s="216" t="s">
        <v>124</v>
      </c>
      <c r="AT151" s="216" t="s">
        <v>119</v>
      </c>
      <c r="AU151" s="216" t="s">
        <v>85</v>
      </c>
      <c r="AY151" s="143" t="s">
        <v>117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43" t="s">
        <v>81</v>
      </c>
      <c r="BK151" s="217">
        <f>ROUND(I151*H151,2)</f>
        <v>0</v>
      </c>
      <c r="BL151" s="143" t="s">
        <v>124</v>
      </c>
      <c r="BM151" s="216" t="s">
        <v>198</v>
      </c>
    </row>
    <row r="152" spans="1:65" s="83" customFormat="1" ht="22.9" customHeight="1">
      <c r="B152" s="204"/>
      <c r="C152" s="265"/>
      <c r="D152" s="266" t="s">
        <v>75</v>
      </c>
      <c r="E152" s="269" t="s">
        <v>154</v>
      </c>
      <c r="F152" s="269" t="s">
        <v>199</v>
      </c>
      <c r="G152" s="265"/>
      <c r="H152" s="265"/>
      <c r="J152" s="270">
        <f>BK152</f>
        <v>0</v>
      </c>
      <c r="K152" s="265"/>
      <c r="L152" s="204"/>
      <c r="M152" s="206"/>
      <c r="N152" s="207"/>
      <c r="O152" s="207"/>
      <c r="P152" s="208">
        <f>SUM(P153:P154)</f>
        <v>0</v>
      </c>
      <c r="Q152" s="207"/>
      <c r="R152" s="208">
        <f>SUM(R153:R154)</f>
        <v>2.8178000000000001</v>
      </c>
      <c r="S152" s="207"/>
      <c r="T152" s="209">
        <f>SUM(T153:T154)</f>
        <v>0</v>
      </c>
      <c r="AR152" s="205" t="s">
        <v>81</v>
      </c>
      <c r="AT152" s="210" t="s">
        <v>75</v>
      </c>
      <c r="AU152" s="210" t="s">
        <v>81</v>
      </c>
      <c r="AY152" s="205" t="s">
        <v>117</v>
      </c>
      <c r="BK152" s="211">
        <f>SUM(BK153:BK154)</f>
        <v>0</v>
      </c>
    </row>
    <row r="153" spans="1:65" s="153" customFormat="1" ht="24.2" customHeight="1">
      <c r="A153" s="150"/>
      <c r="B153" s="84"/>
      <c r="C153" s="271" t="s">
        <v>200</v>
      </c>
      <c r="D153" s="271" t="s">
        <v>119</v>
      </c>
      <c r="E153" s="272" t="s">
        <v>201</v>
      </c>
      <c r="F153" s="273" t="s">
        <v>202</v>
      </c>
      <c r="G153" s="274" t="s">
        <v>203</v>
      </c>
      <c r="H153" s="275">
        <v>3</v>
      </c>
      <c r="I153" s="85"/>
      <c r="J153" s="286">
        <f>ROUND(I153*H153,2)</f>
        <v>0</v>
      </c>
      <c r="K153" s="273" t="s">
        <v>123</v>
      </c>
      <c r="L153" s="84"/>
      <c r="M153" s="86" t="s">
        <v>1</v>
      </c>
      <c r="N153" s="212" t="s">
        <v>41</v>
      </c>
      <c r="O153" s="213"/>
      <c r="P153" s="214">
        <f>O153*H153</f>
        <v>0</v>
      </c>
      <c r="Q153" s="214">
        <v>0.42080000000000001</v>
      </c>
      <c r="R153" s="214">
        <f>Q153*H153</f>
        <v>1.2624</v>
      </c>
      <c r="S153" s="214">
        <v>0</v>
      </c>
      <c r="T153" s="215">
        <f>S153*H153</f>
        <v>0</v>
      </c>
      <c r="U153" s="150"/>
      <c r="V153" s="150"/>
      <c r="W153" s="150"/>
      <c r="X153" s="150"/>
      <c r="Y153" s="150"/>
      <c r="Z153" s="150"/>
      <c r="AA153" s="150"/>
      <c r="AB153" s="150"/>
      <c r="AC153" s="150"/>
      <c r="AD153" s="150"/>
      <c r="AE153" s="150"/>
      <c r="AR153" s="216" t="s">
        <v>124</v>
      </c>
      <c r="AT153" s="216" t="s">
        <v>119</v>
      </c>
      <c r="AU153" s="216" t="s">
        <v>85</v>
      </c>
      <c r="AY153" s="143" t="s">
        <v>117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43" t="s">
        <v>81</v>
      </c>
      <c r="BK153" s="217">
        <f>ROUND(I153*H153,2)</f>
        <v>0</v>
      </c>
      <c r="BL153" s="143" t="s">
        <v>124</v>
      </c>
      <c r="BM153" s="216" t="s">
        <v>204</v>
      </c>
    </row>
    <row r="154" spans="1:65" s="153" customFormat="1" ht="33" customHeight="1">
      <c r="A154" s="150"/>
      <c r="B154" s="84"/>
      <c r="C154" s="271" t="s">
        <v>205</v>
      </c>
      <c r="D154" s="271" t="s">
        <v>119</v>
      </c>
      <c r="E154" s="272" t="s">
        <v>206</v>
      </c>
      <c r="F154" s="273" t="s">
        <v>207</v>
      </c>
      <c r="G154" s="274" t="s">
        <v>203</v>
      </c>
      <c r="H154" s="275">
        <v>5</v>
      </c>
      <c r="I154" s="85"/>
      <c r="J154" s="286">
        <f>ROUND(I154*H154,2)</f>
        <v>0</v>
      </c>
      <c r="K154" s="273" t="s">
        <v>123</v>
      </c>
      <c r="L154" s="84"/>
      <c r="M154" s="86" t="s">
        <v>1</v>
      </c>
      <c r="N154" s="212" t="s">
        <v>41</v>
      </c>
      <c r="O154" s="213"/>
      <c r="P154" s="214">
        <f>O154*H154</f>
        <v>0</v>
      </c>
      <c r="Q154" s="214">
        <v>0.31108000000000002</v>
      </c>
      <c r="R154" s="214">
        <f>Q154*H154</f>
        <v>1.5554000000000001</v>
      </c>
      <c r="S154" s="214">
        <v>0</v>
      </c>
      <c r="T154" s="215">
        <f>S154*H154</f>
        <v>0</v>
      </c>
      <c r="U154" s="150"/>
      <c r="V154" s="150"/>
      <c r="W154" s="150"/>
      <c r="X154" s="150"/>
      <c r="Y154" s="150"/>
      <c r="Z154" s="150"/>
      <c r="AA154" s="150"/>
      <c r="AB154" s="150"/>
      <c r="AC154" s="150"/>
      <c r="AD154" s="150"/>
      <c r="AE154" s="150"/>
      <c r="AR154" s="216" t="s">
        <v>124</v>
      </c>
      <c r="AT154" s="216" t="s">
        <v>119</v>
      </c>
      <c r="AU154" s="216" t="s">
        <v>85</v>
      </c>
      <c r="AY154" s="143" t="s">
        <v>117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43" t="s">
        <v>81</v>
      </c>
      <c r="BK154" s="217">
        <f>ROUND(I154*H154,2)</f>
        <v>0</v>
      </c>
      <c r="BL154" s="143" t="s">
        <v>124</v>
      </c>
      <c r="BM154" s="216" t="s">
        <v>208</v>
      </c>
    </row>
    <row r="155" spans="1:65" s="83" customFormat="1" ht="22.9" customHeight="1">
      <c r="B155" s="204"/>
      <c r="C155" s="265"/>
      <c r="D155" s="266" t="s">
        <v>75</v>
      </c>
      <c r="E155" s="269" t="s">
        <v>159</v>
      </c>
      <c r="F155" s="269" t="s">
        <v>209</v>
      </c>
      <c r="G155" s="265"/>
      <c r="H155" s="265"/>
      <c r="J155" s="270">
        <f>BK155</f>
        <v>0</v>
      </c>
      <c r="K155" s="265"/>
      <c r="L155" s="204"/>
      <c r="M155" s="206"/>
      <c r="N155" s="207"/>
      <c r="O155" s="207"/>
      <c r="P155" s="208">
        <f>SUM(P156:P157)</f>
        <v>0</v>
      </c>
      <c r="Q155" s="207"/>
      <c r="R155" s="208">
        <f>SUM(R156:R157)</f>
        <v>0</v>
      </c>
      <c r="S155" s="207"/>
      <c r="T155" s="209">
        <f>SUM(T156:T157)</f>
        <v>7.2</v>
      </c>
      <c r="AR155" s="205" t="s">
        <v>81</v>
      </c>
      <c r="AT155" s="210" t="s">
        <v>75</v>
      </c>
      <c r="AU155" s="210" t="s">
        <v>81</v>
      </c>
      <c r="AY155" s="205" t="s">
        <v>117</v>
      </c>
      <c r="BK155" s="211">
        <f>SUM(BK156:BK157)</f>
        <v>0</v>
      </c>
    </row>
    <row r="156" spans="1:65" s="153" customFormat="1" ht="21.75" customHeight="1">
      <c r="A156" s="150"/>
      <c r="B156" s="84"/>
      <c r="C156" s="271" t="s">
        <v>210</v>
      </c>
      <c r="D156" s="271" t="s">
        <v>119</v>
      </c>
      <c r="E156" s="272" t="s">
        <v>211</v>
      </c>
      <c r="F156" s="273" t="s">
        <v>212</v>
      </c>
      <c r="G156" s="274" t="s">
        <v>197</v>
      </c>
      <c r="H156" s="275">
        <v>11</v>
      </c>
      <c r="I156" s="85"/>
      <c r="J156" s="286">
        <f>ROUND(I156*H156,2)</f>
        <v>0</v>
      </c>
      <c r="K156" s="273" t="s">
        <v>123</v>
      </c>
      <c r="L156" s="84"/>
      <c r="M156" s="86" t="s">
        <v>1</v>
      </c>
      <c r="N156" s="212" t="s">
        <v>41</v>
      </c>
      <c r="O156" s="213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150"/>
      <c r="V156" s="150"/>
      <c r="W156" s="150"/>
      <c r="X156" s="150"/>
      <c r="Y156" s="150"/>
      <c r="Z156" s="150"/>
      <c r="AA156" s="150"/>
      <c r="AB156" s="150"/>
      <c r="AC156" s="150"/>
      <c r="AD156" s="150"/>
      <c r="AE156" s="150"/>
      <c r="AR156" s="216" t="s">
        <v>124</v>
      </c>
      <c r="AT156" s="216" t="s">
        <v>119</v>
      </c>
      <c r="AU156" s="216" t="s">
        <v>85</v>
      </c>
      <c r="AY156" s="143" t="s">
        <v>117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43" t="s">
        <v>81</v>
      </c>
      <c r="BK156" s="217">
        <f>ROUND(I156*H156,2)</f>
        <v>0</v>
      </c>
      <c r="BL156" s="143" t="s">
        <v>124</v>
      </c>
      <c r="BM156" s="216" t="s">
        <v>213</v>
      </c>
    </row>
    <row r="157" spans="1:65" s="153" customFormat="1" ht="24.2" customHeight="1">
      <c r="A157" s="150"/>
      <c r="B157" s="84"/>
      <c r="C157" s="271" t="s">
        <v>7</v>
      </c>
      <c r="D157" s="271" t="s">
        <v>119</v>
      </c>
      <c r="E157" s="272" t="s">
        <v>214</v>
      </c>
      <c r="F157" s="273" t="s">
        <v>215</v>
      </c>
      <c r="G157" s="274" t="s">
        <v>122</v>
      </c>
      <c r="H157" s="275">
        <v>360</v>
      </c>
      <c r="I157" s="85"/>
      <c r="J157" s="286">
        <f>ROUND(I157*H157,2)</f>
        <v>0</v>
      </c>
      <c r="K157" s="273" t="s">
        <v>123</v>
      </c>
      <c r="L157" s="84"/>
      <c r="M157" s="86" t="s">
        <v>1</v>
      </c>
      <c r="N157" s="212" t="s">
        <v>41</v>
      </c>
      <c r="O157" s="213"/>
      <c r="P157" s="214">
        <f>O157*H157</f>
        <v>0</v>
      </c>
      <c r="Q157" s="214">
        <v>0</v>
      </c>
      <c r="R157" s="214">
        <f>Q157*H157</f>
        <v>0</v>
      </c>
      <c r="S157" s="214">
        <v>0.02</v>
      </c>
      <c r="T157" s="215">
        <f>S157*H157</f>
        <v>7.2</v>
      </c>
      <c r="U157" s="150"/>
      <c r="V157" s="150"/>
      <c r="W157" s="150"/>
      <c r="X157" s="150"/>
      <c r="Y157" s="150"/>
      <c r="Z157" s="150"/>
      <c r="AA157" s="150"/>
      <c r="AB157" s="150"/>
      <c r="AC157" s="150"/>
      <c r="AD157" s="150"/>
      <c r="AE157" s="150"/>
      <c r="AR157" s="216" t="s">
        <v>124</v>
      </c>
      <c r="AT157" s="216" t="s">
        <v>119</v>
      </c>
      <c r="AU157" s="216" t="s">
        <v>85</v>
      </c>
      <c r="AY157" s="143" t="s">
        <v>117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43" t="s">
        <v>81</v>
      </c>
      <c r="BK157" s="217">
        <f>ROUND(I157*H157,2)</f>
        <v>0</v>
      </c>
      <c r="BL157" s="143" t="s">
        <v>124</v>
      </c>
      <c r="BM157" s="216" t="s">
        <v>216</v>
      </c>
    </row>
    <row r="158" spans="1:65" s="83" customFormat="1" ht="22.9" customHeight="1">
      <c r="B158" s="204"/>
      <c r="C158" s="265"/>
      <c r="D158" s="266" t="s">
        <v>75</v>
      </c>
      <c r="E158" s="269" t="s">
        <v>217</v>
      </c>
      <c r="F158" s="269" t="s">
        <v>218</v>
      </c>
      <c r="G158" s="265"/>
      <c r="H158" s="265"/>
      <c r="J158" s="270">
        <f>BK158</f>
        <v>0</v>
      </c>
      <c r="K158" s="265"/>
      <c r="L158" s="204"/>
      <c r="M158" s="206"/>
      <c r="N158" s="207"/>
      <c r="O158" s="207"/>
      <c r="P158" s="208">
        <f>SUM(P159:P165)</f>
        <v>0</v>
      </c>
      <c r="Q158" s="207"/>
      <c r="R158" s="208">
        <f>SUM(R159:R165)</f>
        <v>0</v>
      </c>
      <c r="S158" s="207"/>
      <c r="T158" s="209">
        <f>SUM(T159:T165)</f>
        <v>0</v>
      </c>
      <c r="AR158" s="205" t="s">
        <v>81</v>
      </c>
      <c r="AT158" s="210" t="s">
        <v>75</v>
      </c>
      <c r="AU158" s="210" t="s">
        <v>81</v>
      </c>
      <c r="AY158" s="205" t="s">
        <v>117</v>
      </c>
      <c r="BK158" s="211">
        <f>SUM(BK159:BK165)</f>
        <v>0</v>
      </c>
    </row>
    <row r="159" spans="1:65" s="153" customFormat="1" ht="21.75" customHeight="1">
      <c r="A159" s="150"/>
      <c r="B159" s="84"/>
      <c r="C159" s="271" t="s">
        <v>219</v>
      </c>
      <c r="D159" s="271" t="s">
        <v>119</v>
      </c>
      <c r="E159" s="272" t="s">
        <v>220</v>
      </c>
      <c r="F159" s="273" t="s">
        <v>221</v>
      </c>
      <c r="G159" s="274" t="s">
        <v>185</v>
      </c>
      <c r="H159" s="275">
        <v>11.04</v>
      </c>
      <c r="I159" s="85"/>
      <c r="J159" s="286">
        <f>ROUND(I159*H159,2)</f>
        <v>0</v>
      </c>
      <c r="K159" s="273" t="s">
        <v>123</v>
      </c>
      <c r="L159" s="84"/>
      <c r="M159" s="86" t="s">
        <v>1</v>
      </c>
      <c r="N159" s="212" t="s">
        <v>41</v>
      </c>
      <c r="O159" s="213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150"/>
      <c r="V159" s="150"/>
      <c r="W159" s="150"/>
      <c r="X159" s="150"/>
      <c r="Y159" s="150"/>
      <c r="Z159" s="150"/>
      <c r="AA159" s="150"/>
      <c r="AB159" s="150"/>
      <c r="AC159" s="150"/>
      <c r="AD159" s="150"/>
      <c r="AE159" s="150"/>
      <c r="AR159" s="216" t="s">
        <v>124</v>
      </c>
      <c r="AT159" s="216" t="s">
        <v>119</v>
      </c>
      <c r="AU159" s="216" t="s">
        <v>85</v>
      </c>
      <c r="AY159" s="143" t="s">
        <v>117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43" t="s">
        <v>81</v>
      </c>
      <c r="BK159" s="217">
        <f>ROUND(I159*H159,2)</f>
        <v>0</v>
      </c>
      <c r="BL159" s="143" t="s">
        <v>124</v>
      </c>
      <c r="BM159" s="216" t="s">
        <v>222</v>
      </c>
    </row>
    <row r="160" spans="1:65" s="153" customFormat="1" ht="24.2" customHeight="1">
      <c r="A160" s="150"/>
      <c r="B160" s="84"/>
      <c r="C160" s="271" t="s">
        <v>223</v>
      </c>
      <c r="D160" s="271" t="s">
        <v>119</v>
      </c>
      <c r="E160" s="272" t="s">
        <v>224</v>
      </c>
      <c r="F160" s="273" t="s">
        <v>225</v>
      </c>
      <c r="G160" s="274" t="s">
        <v>185</v>
      </c>
      <c r="H160" s="275">
        <v>209.76</v>
      </c>
      <c r="I160" s="85"/>
      <c r="J160" s="286">
        <f>ROUND(I160*H160,2)</f>
        <v>0</v>
      </c>
      <c r="K160" s="273" t="s">
        <v>123</v>
      </c>
      <c r="L160" s="84"/>
      <c r="M160" s="86" t="s">
        <v>1</v>
      </c>
      <c r="N160" s="212" t="s">
        <v>41</v>
      </c>
      <c r="O160" s="213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150"/>
      <c r="V160" s="150"/>
      <c r="W160" s="150"/>
      <c r="X160" s="150"/>
      <c r="Y160" s="150"/>
      <c r="Z160" s="150"/>
      <c r="AA160" s="150"/>
      <c r="AB160" s="150"/>
      <c r="AC160" s="150"/>
      <c r="AD160" s="150"/>
      <c r="AE160" s="150"/>
      <c r="AR160" s="216" t="s">
        <v>124</v>
      </c>
      <c r="AT160" s="216" t="s">
        <v>119</v>
      </c>
      <c r="AU160" s="216" t="s">
        <v>85</v>
      </c>
      <c r="AY160" s="143" t="s">
        <v>117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43" t="s">
        <v>81</v>
      </c>
      <c r="BK160" s="217">
        <f>ROUND(I160*H160,2)</f>
        <v>0</v>
      </c>
      <c r="BL160" s="143" t="s">
        <v>124</v>
      </c>
      <c r="BM160" s="216" t="s">
        <v>226</v>
      </c>
    </row>
    <row r="161" spans="1:65" s="87" customFormat="1">
      <c r="B161" s="218"/>
      <c r="C161" s="276"/>
      <c r="D161" s="277" t="s">
        <v>129</v>
      </c>
      <c r="E161" s="278" t="s">
        <v>1</v>
      </c>
      <c r="F161" s="279" t="s">
        <v>227</v>
      </c>
      <c r="G161" s="276"/>
      <c r="H161" s="280">
        <v>209.76</v>
      </c>
      <c r="J161" s="276"/>
      <c r="K161" s="276"/>
      <c r="L161" s="218"/>
      <c r="M161" s="220"/>
      <c r="N161" s="221"/>
      <c r="O161" s="221"/>
      <c r="P161" s="221"/>
      <c r="Q161" s="221"/>
      <c r="R161" s="221"/>
      <c r="S161" s="221"/>
      <c r="T161" s="222"/>
      <c r="AT161" s="219" t="s">
        <v>129</v>
      </c>
      <c r="AU161" s="219" t="s">
        <v>85</v>
      </c>
      <c r="AV161" s="87" t="s">
        <v>85</v>
      </c>
      <c r="AW161" s="87" t="s">
        <v>32</v>
      </c>
      <c r="AX161" s="87" t="s">
        <v>81</v>
      </c>
      <c r="AY161" s="219" t="s">
        <v>117</v>
      </c>
    </row>
    <row r="162" spans="1:65" s="153" customFormat="1" ht="24.2" customHeight="1">
      <c r="A162" s="150"/>
      <c r="B162" s="84"/>
      <c r="C162" s="271" t="s">
        <v>228</v>
      </c>
      <c r="D162" s="271" t="s">
        <v>119</v>
      </c>
      <c r="E162" s="272" t="s">
        <v>229</v>
      </c>
      <c r="F162" s="273" t="s">
        <v>230</v>
      </c>
      <c r="G162" s="274" t="s">
        <v>185</v>
      </c>
      <c r="H162" s="275">
        <v>10.65</v>
      </c>
      <c r="I162" s="85"/>
      <c r="J162" s="286">
        <f>ROUND(I162*H162,2)</f>
        <v>0</v>
      </c>
      <c r="K162" s="273" t="s">
        <v>123</v>
      </c>
      <c r="L162" s="84"/>
      <c r="M162" s="86" t="s">
        <v>1</v>
      </c>
      <c r="N162" s="212" t="s">
        <v>41</v>
      </c>
      <c r="O162" s="213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150"/>
      <c r="V162" s="150"/>
      <c r="W162" s="150"/>
      <c r="X162" s="150"/>
      <c r="Y162" s="150"/>
      <c r="Z162" s="150"/>
      <c r="AA162" s="150"/>
      <c r="AB162" s="150"/>
      <c r="AC162" s="150"/>
      <c r="AD162" s="150"/>
      <c r="AE162" s="150"/>
      <c r="AR162" s="216" t="s">
        <v>124</v>
      </c>
      <c r="AT162" s="216" t="s">
        <v>119</v>
      </c>
      <c r="AU162" s="216" t="s">
        <v>85</v>
      </c>
      <c r="AY162" s="143" t="s">
        <v>117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43" t="s">
        <v>81</v>
      </c>
      <c r="BK162" s="217">
        <f>ROUND(I162*H162,2)</f>
        <v>0</v>
      </c>
      <c r="BL162" s="143" t="s">
        <v>124</v>
      </c>
      <c r="BM162" s="216" t="s">
        <v>231</v>
      </c>
    </row>
    <row r="163" spans="1:65" s="153" customFormat="1" ht="33" customHeight="1">
      <c r="A163" s="150"/>
      <c r="B163" s="84"/>
      <c r="C163" s="271" t="s">
        <v>232</v>
      </c>
      <c r="D163" s="271" t="s">
        <v>119</v>
      </c>
      <c r="E163" s="272" t="s">
        <v>233</v>
      </c>
      <c r="F163" s="273" t="s">
        <v>234</v>
      </c>
      <c r="G163" s="274" t="s">
        <v>185</v>
      </c>
      <c r="H163" s="275">
        <v>3.84</v>
      </c>
      <c r="I163" s="85"/>
      <c r="J163" s="286">
        <f>ROUND(I163*H163,2)</f>
        <v>0</v>
      </c>
      <c r="K163" s="273" t="s">
        <v>123</v>
      </c>
      <c r="L163" s="84"/>
      <c r="M163" s="86" t="s">
        <v>1</v>
      </c>
      <c r="N163" s="212" t="s">
        <v>41</v>
      </c>
      <c r="O163" s="213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150"/>
      <c r="V163" s="150"/>
      <c r="W163" s="150"/>
      <c r="X163" s="150"/>
      <c r="Y163" s="150"/>
      <c r="Z163" s="150"/>
      <c r="AA163" s="150"/>
      <c r="AB163" s="150"/>
      <c r="AC163" s="150"/>
      <c r="AD163" s="150"/>
      <c r="AE163" s="150"/>
      <c r="AR163" s="216" t="s">
        <v>124</v>
      </c>
      <c r="AT163" s="216" t="s">
        <v>119</v>
      </c>
      <c r="AU163" s="216" t="s">
        <v>85</v>
      </c>
      <c r="AY163" s="143" t="s">
        <v>117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43" t="s">
        <v>81</v>
      </c>
      <c r="BK163" s="217">
        <f>ROUND(I163*H163,2)</f>
        <v>0</v>
      </c>
      <c r="BL163" s="143" t="s">
        <v>124</v>
      </c>
      <c r="BM163" s="216" t="s">
        <v>235</v>
      </c>
    </row>
    <row r="164" spans="1:65" s="87" customFormat="1">
      <c r="B164" s="218"/>
      <c r="C164" s="276"/>
      <c r="D164" s="277" t="s">
        <v>129</v>
      </c>
      <c r="E164" s="278" t="s">
        <v>1</v>
      </c>
      <c r="F164" s="279" t="s">
        <v>236</v>
      </c>
      <c r="G164" s="276"/>
      <c r="H164" s="280">
        <v>3.84</v>
      </c>
      <c r="J164" s="276"/>
      <c r="K164" s="276"/>
      <c r="L164" s="218"/>
      <c r="M164" s="220"/>
      <c r="N164" s="221"/>
      <c r="O164" s="221"/>
      <c r="P164" s="221"/>
      <c r="Q164" s="221"/>
      <c r="R164" s="221"/>
      <c r="S164" s="221"/>
      <c r="T164" s="222"/>
      <c r="AT164" s="219" t="s">
        <v>129</v>
      </c>
      <c r="AU164" s="219" t="s">
        <v>85</v>
      </c>
      <c r="AV164" s="87" t="s">
        <v>85</v>
      </c>
      <c r="AW164" s="87" t="s">
        <v>32</v>
      </c>
      <c r="AX164" s="87" t="s">
        <v>81</v>
      </c>
      <c r="AY164" s="219" t="s">
        <v>117</v>
      </c>
    </row>
    <row r="165" spans="1:65" s="153" customFormat="1" ht="44.25" customHeight="1">
      <c r="A165" s="150"/>
      <c r="B165" s="84"/>
      <c r="C165" s="271" t="s">
        <v>237</v>
      </c>
      <c r="D165" s="271" t="s">
        <v>119</v>
      </c>
      <c r="E165" s="272" t="s">
        <v>238</v>
      </c>
      <c r="F165" s="273" t="s">
        <v>239</v>
      </c>
      <c r="G165" s="274" t="s">
        <v>185</v>
      </c>
      <c r="H165" s="275">
        <v>7.2</v>
      </c>
      <c r="I165" s="85"/>
      <c r="J165" s="286">
        <f>ROUND(I165*H165,2)</f>
        <v>0</v>
      </c>
      <c r="K165" s="273" t="s">
        <v>123</v>
      </c>
      <c r="L165" s="84"/>
      <c r="M165" s="86" t="s">
        <v>1</v>
      </c>
      <c r="N165" s="212" t="s">
        <v>41</v>
      </c>
      <c r="O165" s="213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150"/>
      <c r="V165" s="150"/>
      <c r="W165" s="150"/>
      <c r="X165" s="150"/>
      <c r="Y165" s="150"/>
      <c r="Z165" s="150"/>
      <c r="AA165" s="150"/>
      <c r="AB165" s="150"/>
      <c r="AC165" s="150"/>
      <c r="AD165" s="150"/>
      <c r="AE165" s="150"/>
      <c r="AR165" s="216" t="s">
        <v>124</v>
      </c>
      <c r="AT165" s="216" t="s">
        <v>119</v>
      </c>
      <c r="AU165" s="216" t="s">
        <v>85</v>
      </c>
      <c r="AY165" s="143" t="s">
        <v>117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43" t="s">
        <v>81</v>
      </c>
      <c r="BK165" s="217">
        <f>ROUND(I165*H165,2)</f>
        <v>0</v>
      </c>
      <c r="BL165" s="143" t="s">
        <v>124</v>
      </c>
      <c r="BM165" s="216" t="s">
        <v>240</v>
      </c>
    </row>
    <row r="166" spans="1:65" s="83" customFormat="1" ht="22.9" customHeight="1">
      <c r="B166" s="204"/>
      <c r="C166" s="265"/>
      <c r="D166" s="266" t="s">
        <v>75</v>
      </c>
      <c r="E166" s="269" t="s">
        <v>241</v>
      </c>
      <c r="F166" s="269" t="s">
        <v>242</v>
      </c>
      <c r="G166" s="265"/>
      <c r="H166" s="265"/>
      <c r="J166" s="270">
        <f>BK166</f>
        <v>0</v>
      </c>
      <c r="K166" s="265"/>
      <c r="L166" s="204"/>
      <c r="M166" s="206"/>
      <c r="N166" s="207"/>
      <c r="O166" s="207"/>
      <c r="P166" s="208">
        <f>P167</f>
        <v>0</v>
      </c>
      <c r="Q166" s="207"/>
      <c r="R166" s="208">
        <f>R167</f>
        <v>0</v>
      </c>
      <c r="S166" s="207"/>
      <c r="T166" s="209">
        <f>T167</f>
        <v>0</v>
      </c>
      <c r="AR166" s="205" t="s">
        <v>81</v>
      </c>
      <c r="AT166" s="210" t="s">
        <v>75</v>
      </c>
      <c r="AU166" s="210" t="s">
        <v>81</v>
      </c>
      <c r="AY166" s="205" t="s">
        <v>117</v>
      </c>
      <c r="BK166" s="211">
        <f>BK167</f>
        <v>0</v>
      </c>
    </row>
    <row r="167" spans="1:65" s="153" customFormat="1" ht="33" customHeight="1">
      <c r="A167" s="150"/>
      <c r="B167" s="84"/>
      <c r="C167" s="271" t="s">
        <v>243</v>
      </c>
      <c r="D167" s="271" t="s">
        <v>119</v>
      </c>
      <c r="E167" s="272" t="s">
        <v>244</v>
      </c>
      <c r="F167" s="273" t="s">
        <v>245</v>
      </c>
      <c r="G167" s="274" t="s">
        <v>185</v>
      </c>
      <c r="H167" s="275">
        <v>79.486999999999995</v>
      </c>
      <c r="I167" s="85"/>
      <c r="J167" s="286">
        <f>ROUND(I167*H167,2)</f>
        <v>0</v>
      </c>
      <c r="K167" s="273" t="s">
        <v>123</v>
      </c>
      <c r="L167" s="84"/>
      <c r="M167" s="86" t="s">
        <v>1</v>
      </c>
      <c r="N167" s="212" t="s">
        <v>41</v>
      </c>
      <c r="O167" s="213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150"/>
      <c r="V167" s="150"/>
      <c r="W167" s="150"/>
      <c r="X167" s="150"/>
      <c r="Y167" s="150"/>
      <c r="Z167" s="150"/>
      <c r="AA167" s="150"/>
      <c r="AB167" s="150"/>
      <c r="AC167" s="150"/>
      <c r="AD167" s="150"/>
      <c r="AE167" s="150"/>
      <c r="AR167" s="216" t="s">
        <v>124</v>
      </c>
      <c r="AT167" s="216" t="s">
        <v>119</v>
      </c>
      <c r="AU167" s="216" t="s">
        <v>85</v>
      </c>
      <c r="AY167" s="143" t="s">
        <v>117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43" t="s">
        <v>81</v>
      </c>
      <c r="BK167" s="217">
        <f>ROUND(I167*H167,2)</f>
        <v>0</v>
      </c>
      <c r="BL167" s="143" t="s">
        <v>124</v>
      </c>
      <c r="BM167" s="216" t="s">
        <v>246</v>
      </c>
    </row>
    <row r="168" spans="1:65" s="83" customFormat="1" ht="25.9" customHeight="1">
      <c r="B168" s="204"/>
      <c r="C168" s="265"/>
      <c r="D168" s="266" t="s">
        <v>75</v>
      </c>
      <c r="E168" s="267" t="s">
        <v>247</v>
      </c>
      <c r="F168" s="267" t="s">
        <v>248</v>
      </c>
      <c r="G168" s="265"/>
      <c r="H168" s="265"/>
      <c r="J168" s="268">
        <f>BK168</f>
        <v>0</v>
      </c>
      <c r="K168" s="265"/>
      <c r="L168" s="204"/>
      <c r="M168" s="206"/>
      <c r="N168" s="207"/>
      <c r="O168" s="207"/>
      <c r="P168" s="208">
        <f>P169+P171</f>
        <v>0</v>
      </c>
      <c r="Q168" s="207"/>
      <c r="R168" s="208">
        <f>R169+R171</f>
        <v>0</v>
      </c>
      <c r="S168" s="207"/>
      <c r="T168" s="209">
        <f>T169+T171</f>
        <v>0</v>
      </c>
      <c r="AR168" s="205" t="s">
        <v>140</v>
      </c>
      <c r="AT168" s="210" t="s">
        <v>75</v>
      </c>
      <c r="AU168" s="210" t="s">
        <v>76</v>
      </c>
      <c r="AY168" s="205" t="s">
        <v>117</v>
      </c>
      <c r="BK168" s="211">
        <f>BK169+BK171</f>
        <v>0</v>
      </c>
    </row>
    <row r="169" spans="1:65" s="83" customFormat="1" ht="22.9" customHeight="1">
      <c r="B169" s="204"/>
      <c r="C169" s="265"/>
      <c r="D169" s="266" t="s">
        <v>75</v>
      </c>
      <c r="E169" s="269" t="s">
        <v>249</v>
      </c>
      <c r="F169" s="269" t="s">
        <v>250</v>
      </c>
      <c r="G169" s="265"/>
      <c r="H169" s="265"/>
      <c r="J169" s="270">
        <f>BK169</f>
        <v>0</v>
      </c>
      <c r="K169" s="265"/>
      <c r="L169" s="204"/>
      <c r="M169" s="206"/>
      <c r="N169" s="207"/>
      <c r="O169" s="207"/>
      <c r="P169" s="208">
        <f>P170</f>
        <v>0</v>
      </c>
      <c r="Q169" s="207"/>
      <c r="R169" s="208">
        <f>R170</f>
        <v>0</v>
      </c>
      <c r="S169" s="207"/>
      <c r="T169" s="209">
        <f>T170</f>
        <v>0</v>
      </c>
      <c r="AR169" s="205" t="s">
        <v>140</v>
      </c>
      <c r="AT169" s="210" t="s">
        <v>75</v>
      </c>
      <c r="AU169" s="210" t="s">
        <v>81</v>
      </c>
      <c r="AY169" s="205" t="s">
        <v>117</v>
      </c>
      <c r="BK169" s="211">
        <f>BK170</f>
        <v>0</v>
      </c>
    </row>
    <row r="170" spans="1:65" s="153" customFormat="1" ht="16.5" customHeight="1">
      <c r="A170" s="150"/>
      <c r="B170" s="84"/>
      <c r="C170" s="271" t="s">
        <v>251</v>
      </c>
      <c r="D170" s="271" t="s">
        <v>119</v>
      </c>
      <c r="E170" s="272" t="s">
        <v>252</v>
      </c>
      <c r="F170" s="273" t="s">
        <v>250</v>
      </c>
      <c r="G170" s="274" t="s">
        <v>253</v>
      </c>
      <c r="H170" s="275">
        <v>1</v>
      </c>
      <c r="I170" s="85"/>
      <c r="J170" s="286">
        <f>ROUND(I170*H170,2)</f>
        <v>0</v>
      </c>
      <c r="K170" s="273" t="s">
        <v>123</v>
      </c>
      <c r="L170" s="84"/>
      <c r="M170" s="86" t="s">
        <v>1</v>
      </c>
      <c r="N170" s="212" t="s">
        <v>41</v>
      </c>
      <c r="O170" s="213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150"/>
      <c r="V170" s="150"/>
      <c r="W170" s="150"/>
      <c r="X170" s="150"/>
      <c r="Y170" s="150"/>
      <c r="Z170" s="150"/>
      <c r="AA170" s="150"/>
      <c r="AB170" s="150"/>
      <c r="AC170" s="150"/>
      <c r="AD170" s="150"/>
      <c r="AE170" s="150"/>
      <c r="AR170" s="216" t="s">
        <v>254</v>
      </c>
      <c r="AT170" s="216" t="s">
        <v>119</v>
      </c>
      <c r="AU170" s="216" t="s">
        <v>85</v>
      </c>
      <c r="AY170" s="143" t="s">
        <v>117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43" t="s">
        <v>81</v>
      </c>
      <c r="BK170" s="217">
        <f>ROUND(I170*H170,2)</f>
        <v>0</v>
      </c>
      <c r="BL170" s="143" t="s">
        <v>254</v>
      </c>
      <c r="BM170" s="216" t="s">
        <v>255</v>
      </c>
    </row>
    <row r="171" spans="1:65" s="83" customFormat="1" ht="22.9" customHeight="1">
      <c r="B171" s="204"/>
      <c r="C171" s="265"/>
      <c r="D171" s="266" t="s">
        <v>75</v>
      </c>
      <c r="E171" s="269" t="s">
        <v>256</v>
      </c>
      <c r="F171" s="269" t="s">
        <v>257</v>
      </c>
      <c r="G171" s="265"/>
      <c r="H171" s="265"/>
      <c r="J171" s="270">
        <f>BK171</f>
        <v>0</v>
      </c>
      <c r="K171" s="265"/>
      <c r="L171" s="204"/>
      <c r="M171" s="206"/>
      <c r="N171" s="207"/>
      <c r="O171" s="207"/>
      <c r="P171" s="208">
        <f>P172</f>
        <v>0</v>
      </c>
      <c r="Q171" s="207"/>
      <c r="R171" s="208">
        <f>R172</f>
        <v>0</v>
      </c>
      <c r="S171" s="207"/>
      <c r="T171" s="209">
        <f>T172</f>
        <v>0</v>
      </c>
      <c r="AR171" s="205" t="s">
        <v>140</v>
      </c>
      <c r="AT171" s="210" t="s">
        <v>75</v>
      </c>
      <c r="AU171" s="210" t="s">
        <v>81</v>
      </c>
      <c r="AY171" s="205" t="s">
        <v>117</v>
      </c>
      <c r="BK171" s="211">
        <f>BK172</f>
        <v>0</v>
      </c>
    </row>
    <row r="172" spans="1:65" s="153" customFormat="1" ht="16.5" customHeight="1">
      <c r="A172" s="150"/>
      <c r="B172" s="84"/>
      <c r="C172" s="271" t="s">
        <v>258</v>
      </c>
      <c r="D172" s="271" t="s">
        <v>119</v>
      </c>
      <c r="E172" s="272" t="s">
        <v>259</v>
      </c>
      <c r="F172" s="273" t="s">
        <v>260</v>
      </c>
      <c r="G172" s="274" t="s">
        <v>253</v>
      </c>
      <c r="H172" s="275">
        <v>1</v>
      </c>
      <c r="I172" s="85"/>
      <c r="J172" s="286">
        <f>ROUND(I172*H172,2)</f>
        <v>0</v>
      </c>
      <c r="K172" s="273" t="s">
        <v>123</v>
      </c>
      <c r="L172" s="84"/>
      <c r="M172" s="90" t="s">
        <v>1</v>
      </c>
      <c r="N172" s="225" t="s">
        <v>41</v>
      </c>
      <c r="O172" s="226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150"/>
      <c r="V172" s="150"/>
      <c r="W172" s="150"/>
      <c r="X172" s="150"/>
      <c r="Y172" s="150"/>
      <c r="Z172" s="150"/>
      <c r="AA172" s="150"/>
      <c r="AB172" s="150"/>
      <c r="AC172" s="150"/>
      <c r="AD172" s="150"/>
      <c r="AE172" s="150"/>
      <c r="AR172" s="216" t="s">
        <v>254</v>
      </c>
      <c r="AT172" s="216" t="s">
        <v>119</v>
      </c>
      <c r="AU172" s="216" t="s">
        <v>85</v>
      </c>
      <c r="AY172" s="143" t="s">
        <v>117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43" t="s">
        <v>81</v>
      </c>
      <c r="BK172" s="217">
        <f>ROUND(I172*H172,2)</f>
        <v>0</v>
      </c>
      <c r="BL172" s="143" t="s">
        <v>254</v>
      </c>
      <c r="BM172" s="216" t="s">
        <v>261</v>
      </c>
    </row>
    <row r="173" spans="1:65" s="153" customFormat="1" ht="6.95" customHeight="1">
      <c r="A173" s="150"/>
      <c r="B173" s="185"/>
      <c r="C173" s="254"/>
      <c r="D173" s="254"/>
      <c r="E173" s="254"/>
      <c r="F173" s="254"/>
      <c r="G173" s="254"/>
      <c r="H173" s="254"/>
      <c r="I173" s="186"/>
      <c r="J173" s="186"/>
      <c r="K173" s="186"/>
      <c r="L173" s="84"/>
      <c r="M173" s="150"/>
      <c r="O173" s="150"/>
      <c r="P173" s="150"/>
      <c r="Q173" s="150"/>
      <c r="R173" s="150"/>
      <c r="S173" s="150"/>
      <c r="T173" s="150"/>
      <c r="U173" s="150"/>
      <c r="V173" s="150"/>
      <c r="W173" s="150"/>
      <c r="X173" s="150"/>
      <c r="Y173" s="150"/>
      <c r="Z173" s="150"/>
      <c r="AA173" s="150"/>
      <c r="AB173" s="150"/>
      <c r="AC173" s="150"/>
      <c r="AD173" s="150"/>
      <c r="AE173" s="150"/>
    </row>
  </sheetData>
  <sheetProtection algorithmName="SHA-512" hashValue="CQyluefM8kBa3Z1hgb6KbhZuDBaPIEm1CcIMRO2nkkcIBtnjWqSf96x7zjpFlpKfbdTgf7ZE6E6h5fajlamM4g==" saltValue="mt5HDz5vQJ3hLCJXxpWrBQ==" spinCount="100000" sheet="1" objects="1" scenarios="1"/>
  <autoFilter ref="C121:K172"/>
  <mergeCells count="6">
    <mergeCell ref="E114:H114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"/>
      <c r="C3" s="12"/>
      <c r="D3" s="12"/>
      <c r="E3" s="12"/>
      <c r="F3" s="12"/>
      <c r="G3" s="12"/>
      <c r="H3" s="13"/>
    </row>
    <row r="4" spans="1:8" s="1" customFormat="1" ht="24.95" customHeight="1">
      <c r="B4" s="13"/>
      <c r="C4" s="14" t="s">
        <v>262</v>
      </c>
      <c r="H4" s="13"/>
    </row>
    <row r="5" spans="1:8" s="1" customFormat="1" ht="12" customHeight="1">
      <c r="B5" s="13"/>
      <c r="C5" s="17" t="s">
        <v>13</v>
      </c>
      <c r="D5" s="135" t="s">
        <v>14</v>
      </c>
      <c r="E5" s="101"/>
      <c r="F5" s="101"/>
      <c r="H5" s="13"/>
    </row>
    <row r="6" spans="1:8" s="1" customFormat="1" ht="36.950000000000003" customHeight="1">
      <c r="B6" s="13"/>
      <c r="C6" s="19" t="s">
        <v>16</v>
      </c>
      <c r="D6" s="132" t="s">
        <v>17</v>
      </c>
      <c r="E6" s="101"/>
      <c r="F6" s="101"/>
      <c r="H6" s="13"/>
    </row>
    <row r="7" spans="1:8" s="1" customFormat="1" ht="16.5" customHeight="1">
      <c r="B7" s="13"/>
      <c r="C7" s="20" t="s">
        <v>22</v>
      </c>
      <c r="D7" s="46" t="str">
        <f>'Rekapitulace stavby'!AN8</f>
        <v>10. 1. 2022</v>
      </c>
      <c r="H7" s="13"/>
    </row>
    <row r="8" spans="1:8" s="2" customFormat="1" ht="10.9" customHeight="1">
      <c r="A8" s="24"/>
      <c r="B8" s="25"/>
      <c r="C8" s="24"/>
      <c r="D8" s="24"/>
      <c r="E8" s="24"/>
      <c r="F8" s="24"/>
      <c r="G8" s="24"/>
      <c r="H8" s="25"/>
    </row>
    <row r="9" spans="1:8" s="8" customFormat="1" ht="29.25" customHeight="1">
      <c r="A9" s="78"/>
      <c r="B9" s="79"/>
      <c r="C9" s="80" t="s">
        <v>57</v>
      </c>
      <c r="D9" s="81" t="s">
        <v>58</v>
      </c>
      <c r="E9" s="81" t="s">
        <v>104</v>
      </c>
      <c r="F9" s="82" t="s">
        <v>263</v>
      </c>
      <c r="G9" s="78"/>
      <c r="H9" s="79"/>
    </row>
    <row r="10" spans="1:8" s="2" customFormat="1" ht="26.45" customHeight="1">
      <c r="A10" s="24"/>
      <c r="B10" s="25"/>
      <c r="C10" s="91" t="s">
        <v>14</v>
      </c>
      <c r="D10" s="91" t="s">
        <v>17</v>
      </c>
      <c r="E10" s="24"/>
      <c r="F10" s="24"/>
      <c r="G10" s="24"/>
      <c r="H10" s="25"/>
    </row>
    <row r="11" spans="1:8" s="2" customFormat="1" ht="16.899999999999999" customHeight="1">
      <c r="A11" s="24"/>
      <c r="B11" s="25"/>
      <c r="C11" s="92" t="s">
        <v>83</v>
      </c>
      <c r="D11" s="93" t="s">
        <v>1</v>
      </c>
      <c r="E11" s="94" t="s">
        <v>1</v>
      </c>
      <c r="F11" s="95">
        <v>60</v>
      </c>
      <c r="G11" s="24"/>
      <c r="H11" s="25"/>
    </row>
    <row r="12" spans="1:8" s="2" customFormat="1" ht="16.899999999999999" customHeight="1">
      <c r="A12" s="24"/>
      <c r="B12" s="25"/>
      <c r="C12" s="96" t="s">
        <v>83</v>
      </c>
      <c r="D12" s="96" t="s">
        <v>158</v>
      </c>
      <c r="E12" s="10" t="s">
        <v>1</v>
      </c>
      <c r="F12" s="97">
        <v>60</v>
      </c>
      <c r="G12" s="24"/>
      <c r="H12" s="25"/>
    </row>
    <row r="13" spans="1:8" s="2" customFormat="1" ht="16.899999999999999" customHeight="1">
      <c r="A13" s="24"/>
      <c r="B13" s="25"/>
      <c r="C13" s="98" t="s">
        <v>264</v>
      </c>
      <c r="D13" s="24"/>
      <c r="E13" s="24"/>
      <c r="F13" s="24"/>
      <c r="G13" s="24"/>
      <c r="H13" s="25"/>
    </row>
    <row r="14" spans="1:8" s="2" customFormat="1" ht="16.899999999999999" customHeight="1">
      <c r="A14" s="24"/>
      <c r="B14" s="25"/>
      <c r="C14" s="96" t="s">
        <v>155</v>
      </c>
      <c r="D14" s="96" t="s">
        <v>156</v>
      </c>
      <c r="E14" s="10" t="s">
        <v>122</v>
      </c>
      <c r="F14" s="97">
        <v>60</v>
      </c>
      <c r="G14" s="24"/>
      <c r="H14" s="25"/>
    </row>
    <row r="15" spans="1:8" s="2" customFormat="1" ht="22.5">
      <c r="A15" s="24"/>
      <c r="B15" s="25"/>
      <c r="C15" s="96" t="s">
        <v>132</v>
      </c>
      <c r="D15" s="96" t="s">
        <v>133</v>
      </c>
      <c r="E15" s="10" t="s">
        <v>134</v>
      </c>
      <c r="F15" s="97">
        <v>6</v>
      </c>
      <c r="G15" s="24"/>
      <c r="H15" s="25"/>
    </row>
    <row r="16" spans="1:8" s="2" customFormat="1" ht="16.899999999999999" customHeight="1">
      <c r="A16" s="24"/>
      <c r="B16" s="25"/>
      <c r="C16" s="96" t="s">
        <v>146</v>
      </c>
      <c r="D16" s="96" t="s">
        <v>147</v>
      </c>
      <c r="E16" s="10" t="s">
        <v>134</v>
      </c>
      <c r="F16" s="97">
        <v>6</v>
      </c>
      <c r="G16" s="24"/>
      <c r="H16" s="25"/>
    </row>
    <row r="17" spans="1:8" s="2" customFormat="1" ht="16.899999999999999" customHeight="1">
      <c r="A17" s="24"/>
      <c r="B17" s="25"/>
      <c r="C17" s="96" t="s">
        <v>151</v>
      </c>
      <c r="D17" s="96" t="s">
        <v>152</v>
      </c>
      <c r="E17" s="10" t="s">
        <v>122</v>
      </c>
      <c r="F17" s="97">
        <v>60</v>
      </c>
      <c r="G17" s="24"/>
      <c r="H17" s="25"/>
    </row>
    <row r="18" spans="1:8" s="2" customFormat="1" ht="16.899999999999999" customHeight="1">
      <c r="A18" s="24"/>
      <c r="B18" s="25"/>
      <c r="C18" s="96" t="s">
        <v>166</v>
      </c>
      <c r="D18" s="96" t="s">
        <v>167</v>
      </c>
      <c r="E18" s="10" t="s">
        <v>122</v>
      </c>
      <c r="F18" s="97">
        <v>60</v>
      </c>
      <c r="G18" s="24"/>
      <c r="H18" s="25"/>
    </row>
    <row r="19" spans="1:8" s="2" customFormat="1" ht="16.899999999999999" customHeight="1">
      <c r="A19" s="24"/>
      <c r="B19" s="25"/>
      <c r="C19" s="96" t="s">
        <v>170</v>
      </c>
      <c r="D19" s="96" t="s">
        <v>171</v>
      </c>
      <c r="E19" s="10" t="s">
        <v>122</v>
      </c>
      <c r="F19" s="97">
        <v>60</v>
      </c>
      <c r="G19" s="24"/>
      <c r="H19" s="25"/>
    </row>
    <row r="20" spans="1:8" s="2" customFormat="1" ht="16.899999999999999" customHeight="1">
      <c r="A20" s="24"/>
      <c r="B20" s="25"/>
      <c r="C20" s="96" t="s">
        <v>174</v>
      </c>
      <c r="D20" s="96" t="s">
        <v>175</v>
      </c>
      <c r="E20" s="10" t="s">
        <v>122</v>
      </c>
      <c r="F20" s="97">
        <v>60</v>
      </c>
      <c r="G20" s="24"/>
      <c r="H20" s="25"/>
    </row>
    <row r="21" spans="1:8" s="2" customFormat="1" ht="16.899999999999999" customHeight="1">
      <c r="A21" s="24"/>
      <c r="B21" s="25"/>
      <c r="C21" s="92" t="s">
        <v>265</v>
      </c>
      <c r="D21" s="93" t="s">
        <v>1</v>
      </c>
      <c r="E21" s="94" t="s">
        <v>1</v>
      </c>
      <c r="F21" s="95">
        <v>3.2029999999999998</v>
      </c>
      <c r="G21" s="24"/>
      <c r="H21" s="25"/>
    </row>
    <row r="22" spans="1:8" s="2" customFormat="1" ht="7.35" customHeight="1">
      <c r="A22" s="24"/>
      <c r="B22" s="38"/>
      <c r="C22" s="39"/>
      <c r="D22" s="39"/>
      <c r="E22" s="39"/>
      <c r="F22" s="39"/>
      <c r="G22" s="39"/>
      <c r="H22" s="25"/>
    </row>
    <row r="23" spans="1:8" s="2" customFormat="1">
      <c r="A23" s="24"/>
      <c r="B23" s="24"/>
      <c r="C23" s="24"/>
      <c r="D23" s="24"/>
      <c r="E23" s="24"/>
      <c r="F23" s="24"/>
      <c r="G23" s="24"/>
      <c r="H23" s="2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Mesto088 - Oprava komunik...</vt:lpstr>
      <vt:lpstr>Seznam figur</vt:lpstr>
      <vt:lpstr>'Mesto088 - Oprava komunik...'!Názvy_tisku</vt:lpstr>
      <vt:lpstr>'Rekapitulace stavby'!Názvy_tisku</vt:lpstr>
      <vt:lpstr>'Seznam figur'!Názvy_tisku</vt:lpstr>
      <vt:lpstr>'Mesto088 - Oprava komunik...'!Oblast_tisku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2022-01-10T11:11:55Z</dcterms:created>
  <dcterms:modified xsi:type="dcterms:W3CDTF">2023-03-27T07:35:47Z</dcterms:modified>
</cp:coreProperties>
</file>